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X:\SAL Strategy &amp; Pricing\Conditions of Use\COU and sundry 2022\Southampton 2022\"/>
    </mc:Choice>
  </mc:AlternateContent>
  <xr:revisionPtr revIDLastSave="0" documentId="13_ncr:1_{6C32639D-8287-47DC-B0E1-ADD7566FCC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a" sheetId="3" r:id="rId1"/>
    <sheet name="Voice" sheetId="1" r:id="rId2"/>
    <sheet name="Internet Access" sheetId="4" r:id="rId3"/>
    <sheet name="Information Services" sheetId="5" r:id="rId4"/>
    <sheet name="Equipment CoLocation" sheetId="6" r:id="rId5"/>
    <sheet name="Professional Service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5" l="1"/>
  <c r="L17" i="5"/>
  <c r="M17" i="5"/>
  <c r="M8" i="5" l="1"/>
  <c r="L8" i="5"/>
  <c r="M7" i="5"/>
  <c r="L7" i="5"/>
  <c r="M6" i="5"/>
  <c r="L6" i="5"/>
  <c r="K6" i="6" l="1"/>
  <c r="K7" i="6"/>
  <c r="K8" i="6"/>
  <c r="K5" i="6"/>
  <c r="J5" i="6"/>
  <c r="M16" i="5"/>
  <c r="K16" i="5"/>
  <c r="M15" i="5"/>
  <c r="L15" i="5"/>
  <c r="K15" i="5"/>
  <c r="M14" i="5"/>
  <c r="K13" i="5"/>
  <c r="M12" i="5"/>
  <c r="K11" i="5"/>
  <c r="K10" i="5"/>
  <c r="K7" i="4"/>
  <c r="L7" i="4"/>
  <c r="M7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L6" i="4"/>
  <c r="K6" i="4"/>
  <c r="J6" i="4"/>
  <c r="K5" i="4"/>
  <c r="J5" i="4"/>
  <c r="K15" i="1"/>
  <c r="K14" i="1"/>
  <c r="K13" i="1"/>
  <c r="K12" i="1"/>
  <c r="K11" i="1"/>
  <c r="K10" i="1"/>
  <c r="M8" i="1"/>
  <c r="L8" i="1"/>
  <c r="K8" i="1"/>
  <c r="J8" i="1"/>
  <c r="K7" i="1"/>
  <c r="J7" i="1"/>
  <c r="K6" i="1"/>
  <c r="J6" i="1"/>
  <c r="L5" i="1"/>
  <c r="K5" i="1"/>
  <c r="J5" i="1"/>
  <c r="K15" i="3"/>
  <c r="M14" i="3"/>
  <c r="L14" i="3"/>
  <c r="K14" i="3"/>
  <c r="M12" i="3"/>
  <c r="L12" i="3"/>
  <c r="K12" i="3"/>
  <c r="L11" i="3"/>
  <c r="K8" i="3"/>
  <c r="K9" i="3"/>
  <c r="J7" i="3"/>
  <c r="K7" i="3"/>
  <c r="L7" i="3"/>
  <c r="M7" i="3"/>
  <c r="J6" i="3"/>
  <c r="K6" i="3"/>
  <c r="K5" i="3"/>
  <c r="J5" i="3"/>
  <c r="L16" i="5" l="1"/>
  <c r="M13" i="5"/>
  <c r="L13" i="5"/>
  <c r="M10" i="1" l="1"/>
  <c r="L10" i="1"/>
  <c r="M11" i="1"/>
  <c r="L11" i="1"/>
  <c r="M15" i="1"/>
  <c r="L15" i="1"/>
  <c r="M12" i="1"/>
  <c r="L12" i="1"/>
  <c r="M13" i="1"/>
  <c r="L13" i="1"/>
  <c r="M14" i="1"/>
  <c r="L14" i="1"/>
  <c r="M6" i="4"/>
  <c r="L14" i="4" l="1"/>
  <c r="M14" i="4"/>
  <c r="L16" i="4"/>
  <c r="L17" i="4"/>
  <c r="L19" i="4"/>
  <c r="M19" i="4"/>
  <c r="L21" i="4"/>
  <c r="M5" i="4" l="1"/>
  <c r="L5" i="4"/>
  <c r="M12" i="4"/>
  <c r="L12" i="4"/>
  <c r="M11" i="4"/>
  <c r="L11" i="4"/>
  <c r="M23" i="4"/>
  <c r="L23" i="4"/>
  <c r="M20" i="4"/>
  <c r="L20" i="4"/>
  <c r="M17" i="4"/>
  <c r="M15" i="4"/>
  <c r="L15" i="4"/>
  <c r="M10" i="4"/>
  <c r="L10" i="4"/>
  <c r="M22" i="4"/>
  <c r="L22" i="4"/>
  <c r="M9" i="4"/>
  <c r="L9" i="4"/>
  <c r="M21" i="4"/>
  <c r="M16" i="4"/>
  <c r="M18" i="4"/>
  <c r="L18" i="4"/>
  <c r="M13" i="4"/>
  <c r="L13" i="4"/>
  <c r="L9" i="3"/>
  <c r="M9" i="3"/>
  <c r="L6" i="3"/>
  <c r="M6" i="3"/>
  <c r="I8" i="6" l="1"/>
  <c r="M8" i="6" s="1"/>
  <c r="H8" i="6"/>
  <c r="L8" i="6" s="1"/>
  <c r="I7" i="6"/>
  <c r="M7" i="6" s="1"/>
  <c r="H7" i="6"/>
  <c r="L7" i="6" s="1"/>
  <c r="I6" i="6"/>
  <c r="M6" i="6" s="1"/>
  <c r="H6" i="6"/>
  <c r="L6" i="6" s="1"/>
  <c r="I5" i="6"/>
  <c r="M5" i="6" s="1"/>
  <c r="H5" i="6"/>
  <c r="L5" i="6" s="1"/>
  <c r="M11" i="3"/>
  <c r="K11" i="3"/>
  <c r="L7" i="1"/>
  <c r="L6" i="1"/>
  <c r="M11" i="5" l="1"/>
  <c r="L11" i="5"/>
  <c r="M8" i="4"/>
  <c r="L8" i="4"/>
  <c r="L12" i="5"/>
  <c r="K12" i="5"/>
  <c r="M5" i="3"/>
  <c r="L5" i="3"/>
  <c r="K5" i="5"/>
  <c r="L14" i="5"/>
  <c r="K14" i="5"/>
  <c r="M10" i="5"/>
  <c r="L10" i="5"/>
  <c r="M15" i="3"/>
  <c r="L15" i="3"/>
  <c r="M7" i="1"/>
  <c r="M5" i="1"/>
  <c r="M6" i="1"/>
  <c r="M8" i="3"/>
  <c r="L8" i="3"/>
  <c r="M5" i="5" l="1"/>
  <c r="L5" i="5"/>
</calcChain>
</file>

<file path=xl/sharedStrings.xml><?xml version="1.0" encoding="utf-8"?>
<sst xmlns="http://schemas.openxmlformats.org/spreadsheetml/2006/main" count="528" uniqueCount="245">
  <si>
    <t>AGS IT Services - Rate Card</t>
  </si>
  <si>
    <t>Service</t>
  </si>
  <si>
    <t>Description</t>
  </si>
  <si>
    <t>Includes</t>
  </si>
  <si>
    <t>Excludes</t>
  </si>
  <si>
    <t>SLA 
(from valid PO to start of work)</t>
  </si>
  <si>
    <t>One-off charge to customer</t>
  </si>
  <si>
    <t>Monthly Service Charge</t>
  </si>
  <si>
    <t>Quarterly</t>
  </si>
  <si>
    <t>Annual</t>
  </si>
  <si>
    <t>Specification</t>
  </si>
  <si>
    <t>Considerations / Assumptions</t>
  </si>
  <si>
    <t>Telephony Service</t>
  </si>
  <si>
    <t>5 days if cabling exists
4 weeks if new cabling required</t>
  </si>
  <si>
    <t>Network outlet over structured cabling already exists. 
Sufficient switch capacity exisits</t>
  </si>
  <si>
    <r>
      <t xml:space="preserve">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below for information</t>
    </r>
  </si>
  <si>
    <t>5 days</t>
  </si>
  <si>
    <t>POA</t>
  </si>
  <si>
    <t>Charges are per network port
Network outlet over structured cabling already exists. 
Sufficient switch capacity exisits</t>
  </si>
  <si>
    <t>Existing cat5e structured cabling at 100Mb</t>
  </si>
  <si>
    <t>Network outlet over structured cabling already exists Like for like: no change to service charge</t>
  </si>
  <si>
    <t>Wireless Network Service</t>
  </si>
  <si>
    <t>Connection to the AGS WLAN via a dedicated SSID</t>
  </si>
  <si>
    <t>Network design, configuration of WiFi Access Point and SSID set-up
Supported connectivity. SLAs available on request</t>
  </si>
  <si>
    <r>
      <rPr>
        <b/>
        <sz val="10"/>
        <color rgb="FFFF0000"/>
        <rFont val="Arial"/>
        <family val="2"/>
      </rPr>
      <t>Firewall changes</t>
    </r>
    <r>
      <rPr>
        <sz val="10"/>
        <color theme="1"/>
        <rFont val="Arial"/>
        <family val="2"/>
      </rPr>
      <t xml:space="preserve"> - see below
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below for information</t>
    </r>
  </si>
  <si>
    <t>4 weeks</t>
  </si>
  <si>
    <t xml:space="preserve">Sufficient capacity for an additional SSID on the Access Point
</t>
  </si>
  <si>
    <t>Occasional access to internet via an airport SSID</t>
  </si>
  <si>
    <t>Voucher to connection to Glasgow Airport WiFi</t>
  </si>
  <si>
    <t>Connectivity for 1 device for specified length of time</t>
  </si>
  <si>
    <t>1 day</t>
  </si>
  <si>
    <t>Shared internet service</t>
  </si>
  <si>
    <t>Price is per device, per day / 5days
Payment in advance</t>
  </si>
  <si>
    <t>Internet Service</t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</si>
  <si>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5Mb bandwidth (upload and download)</t>
    </r>
  </si>
  <si>
    <t>Assumption that structured cat5e cabling exists
Firewall changes will be identified during scoping and will add to costs
Costs apply per connection / network outlet</t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</si>
  <si>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10Mb bandwidth (upload and download)</t>
    </r>
  </si>
  <si>
    <t>Firewall changes to enable internet connectivity</t>
  </si>
  <si>
    <t>Network changes and firewall configuration</t>
  </si>
  <si>
    <t>4 weeks (concurrent)</t>
  </si>
  <si>
    <t>Customer to supply detailed requirements of firewall connectivity and ports to be configured</t>
  </si>
  <si>
    <t>Structured cabling</t>
  </si>
  <si>
    <t>Structured cabing</t>
  </si>
  <si>
    <t>Structured cabling from customer unit to appropriate node room</t>
  </si>
  <si>
    <t>Cabling, termination, testing and management costs</t>
  </si>
  <si>
    <t>Survey of the area for complex work</t>
  </si>
  <si>
    <t>Cost and timelines will be increased if node room is &gt;90m from customer unit or if there is insufficient switch capacity</t>
  </si>
  <si>
    <t>Point-to-point fibre or copper (dark fibre)</t>
  </si>
  <si>
    <t>Point to Point fibre connectivity separate from AGS network</t>
  </si>
  <si>
    <t>Fibre works</t>
  </si>
  <si>
    <t>Survey of area for complex work
Onward connectivity from switches to customer infrastructure
Fibre containment (if routes don't already exist)</t>
  </si>
  <si>
    <t xml:space="preserve">4 weeks </t>
  </si>
  <si>
    <t>Fibre cabling between node rooms dependent on customer specifications</t>
  </si>
  <si>
    <t>Customer to specify type and bandwidth of fibre required, functionality of their service and locations of their equipment
Additional infrastructure (such as switches) will increase costs and timelines</t>
  </si>
  <si>
    <t>Information Service</t>
  </si>
  <si>
    <t>FIDS or other information screens</t>
  </si>
  <si>
    <t>Screen, PC to control images, brackets, cabling, network configuration, installation
Support for connectivity and hardware. SLAs available on request</t>
  </si>
  <si>
    <r>
      <t xml:space="preserve">Design and display of non-standard information
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above for information</t>
    </r>
  </si>
  <si>
    <t>Standard screen: 40" NEC
Controlling PC: GLA standard desktop. 
Brackets installed within GLA height restrictions and suitable to screen orientation and location
Structured cabling: Cat 5e at 100Mb</t>
  </si>
  <si>
    <t>This item covers any FIDS or information displays in addition to standard GLA FIDS locations and offering
PC will be located in suitable node room</t>
  </si>
  <si>
    <t>MATV Outlet (freeview)</t>
  </si>
  <si>
    <t>For terrestrial, freeview TV</t>
  </si>
  <si>
    <t>TV, installation, brackets, cabling to aerial</t>
  </si>
  <si>
    <t>Customer specifies TV. Price will be included in one-off costs</t>
  </si>
  <si>
    <t>Aerial point accessible within acceptable distance</t>
  </si>
  <si>
    <t>MATV Outlet (Sky)</t>
  </si>
  <si>
    <t>For terrestrial, Sky TV</t>
  </si>
  <si>
    <t>TV, installation, brackets, cabling to dish</t>
  </si>
  <si>
    <t>Sky dish and subscription</t>
  </si>
  <si>
    <t>Subject to approval to mount another dish. Sky subscription is tenants responsibility</t>
  </si>
  <si>
    <t>Chroma connectivity - GLA</t>
  </si>
  <si>
    <t>Connectivity to Chroma application</t>
  </si>
  <si>
    <t>1 network outlet over existing structured cabling</t>
  </si>
  <si>
    <t>Any new structured cabling - see above for information</t>
  </si>
  <si>
    <t>5 days if cabling exists
4 weeks if cabling required</t>
  </si>
  <si>
    <t>Chroma hardware - GLA</t>
  </si>
  <si>
    <t>PC, monitor, mouse and keyboard</t>
  </si>
  <si>
    <t>10 days</t>
  </si>
  <si>
    <t>Standard GLA desktop PC, ??" monitor, USB keyboard and mouse</t>
  </si>
  <si>
    <t>Airport Operating System (Chroma) - GLA</t>
  </si>
  <si>
    <t>Read only access</t>
  </si>
  <si>
    <t>Training costs</t>
  </si>
  <si>
    <t>Training required before access granted
Chroma admin to set up and train users</t>
  </si>
  <si>
    <t>Read &amp; Write access</t>
  </si>
  <si>
    <t>Remote access to Chroma</t>
  </si>
  <si>
    <t>Access to Chroma over RDP</t>
  </si>
  <si>
    <t>Data Centre - Standard Co-location Service</t>
  </si>
  <si>
    <t>Hosting</t>
  </si>
  <si>
    <t>1U (up to 0.2kW)  #</t>
  </si>
  <si>
    <t>Cabinet secured by key
Node room secured by card reader and accessed by a limited number of employees
LAN connectivity available
Connection to existing power supply
UPS
Part of fully supported IT service. (SLAs available on request)</t>
  </si>
  <si>
    <r>
      <t xml:space="preserve">WAN and internet connectivity
Additional cabling - see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above
Power installation</t>
    </r>
  </si>
  <si>
    <t>Installation in a designated third party room
Sufficient capacity in cabinet / node room
Purchase price of new cabinet will be reflected in cost
If additional power required, building warrant needs to be arranged and will lead to increase in costs</t>
  </si>
  <si>
    <t>Quarter rack (up to 0.75kW)</t>
  </si>
  <si>
    <t>Power source
Cabinet size</t>
  </si>
  <si>
    <t>Half rack (up to 1.5 kW)</t>
  </si>
  <si>
    <t>Full rack (up to 3 kW)</t>
  </si>
  <si>
    <t>IT Professional Services</t>
  </si>
  <si>
    <t>IT project management for customer projects</t>
  </si>
  <si>
    <t>Implementation services
Support services
Cost of materials and other consultancy
Travel &amp; expenses</t>
  </si>
  <si>
    <t>£48/hour</t>
  </si>
  <si>
    <t>IT consultancy</t>
  </si>
  <si>
    <t>Creation of dedicated VLAN for customer and isolation of said VLAN</t>
  </si>
  <si>
    <t>Creation of dedicated VLAN for customer, allocation of address space and firewall rules</t>
  </si>
  <si>
    <t>Internal Call Routing Only</t>
  </si>
  <si>
    <t>Calls can be made only to internal extensions at the local Airport from which the service is provided</t>
  </si>
  <si>
    <t>5 days if cabling exists.
4 weeks if new cabling required.</t>
  </si>
  <si>
    <t>Calls can be made outside the local Airport (e.g. Local access / STD access / International Access, etc)</t>
  </si>
  <si>
    <t>Voice service over existing structured cabling.
Standard analogue handset.
Supported connectivity and hardware. SLAs available on request.</t>
  </si>
  <si>
    <r>
      <t xml:space="preserve">Call charges.
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below for information</t>
    </r>
  </si>
  <si>
    <t xml:space="preserve">Analogue circuit for FAX transmissions. </t>
  </si>
  <si>
    <t>Fax service over existing structured cabling
Supported connectivity.
SLAs available on request.</t>
  </si>
  <si>
    <t>MiTel 6920 (Black, Wired, 320x240 3.5" LCD, GB Eth Passthrough) or current equivalent</t>
  </si>
  <si>
    <t>Internal &amp; External Call Routing</t>
  </si>
  <si>
    <t>Voicemail Enablement</t>
  </si>
  <si>
    <t>Divert Enablement</t>
  </si>
  <si>
    <t>Conferencing Enablement</t>
  </si>
  <si>
    <t>Hunt Group Enablement</t>
  </si>
  <si>
    <t>Pickup Group Enablement</t>
  </si>
  <si>
    <t>Present CLI Enablement</t>
  </si>
  <si>
    <t>In addition to circuit and handset costs</t>
  </si>
  <si>
    <t>FAX Circuit</t>
  </si>
  <si>
    <t>IP Handset</t>
  </si>
  <si>
    <t>IP telephony handset with data pass-through.</t>
  </si>
  <si>
    <t>Subsequent replacements.</t>
  </si>
  <si>
    <t>Handset.</t>
  </si>
  <si>
    <t>Physical connectivity to a voice enabled node room</t>
  </si>
  <si>
    <t>1Gbps Switchport</t>
  </si>
  <si>
    <t>Network Access</t>
  </si>
  <si>
    <t>1 network outlet over existing structured cabling.
Supported connectivity.
SLAs available on request</t>
  </si>
  <si>
    <t xml:space="preserve">Use of a single network port on AGS' multiservice network   </t>
  </si>
  <si>
    <t>Existing cat5e structured cabling at 1Gbps
24x7 support for connectivity.
SLAs available on request</t>
  </si>
  <si>
    <t>Change Configuration or Move Network Port</t>
  </si>
  <si>
    <t>Amendment of config of network port (eg: adding VLAN to trunk).
Movement of network presentation to another customer area / unit.</t>
  </si>
  <si>
    <t>Enabling new network outlet and disabling old network outlet.
Modifying switchport config
Supported for connectivity.
SLAs available on request</t>
  </si>
  <si>
    <t>1Gbps Switchport With PoE(+)</t>
  </si>
  <si>
    <t>Use of a single network port on AGS' multiservice network, including in-line power</t>
  </si>
  <si>
    <t>6 days if cabling exists
4 weeks if new cabling required</t>
  </si>
  <si>
    <t xml:space="preserve">Layer 2 VLAN </t>
  </si>
  <si>
    <t>Layer 3 VLAN</t>
  </si>
  <si>
    <t>Point to (multi)point connectivity through AGS' multiservice network</t>
  </si>
  <si>
    <t>Routed connectivity through AGS' multiservice network</t>
  </si>
  <si>
    <t>Routing
Addressing</t>
  </si>
  <si>
    <t>Discrete IP Address</t>
  </si>
  <si>
    <t>Own unique IP address on AGS' public range</t>
  </si>
  <si>
    <t>Single publically routable IP address</t>
  </si>
  <si>
    <t>Provision of a single publically routable IP address owned by AGS, for the use by the tenant.</t>
  </si>
  <si>
    <t>We have spare capacity in our public range.</t>
  </si>
  <si>
    <t>Wired Internet Service at 5Mbps Bandwidth</t>
  </si>
  <si>
    <t>Wired Internet Service at 10Mbps Bandwidth</t>
  </si>
  <si>
    <t>Wired Internet Service at 20Mbps Bandwidth</t>
  </si>
  <si>
    <t>Wired Internet Service at 50Mbps Bandwidth</t>
  </si>
  <si>
    <t>Wired Internet Service at 30Mbps Bandwidth</t>
  </si>
  <si>
    <t>Wired Internet Service at 40Mbps Bandwidth</t>
  </si>
  <si>
    <t>Wired Internet Service at 75Mbps Bandwidth</t>
  </si>
  <si>
    <t>Wired Internet Service at 100Mbps Bandwidth</t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</si>
  <si>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</si>
  <si>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</si>
  <si>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</si>
  <si>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</si>
  <si>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75Mb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</si>
  <si>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</si>
  <si>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</si>
  <si>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</si>
  <si>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</si>
  <si>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</si>
  <si>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</si>
  <si>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</si>
  <si>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</si>
  <si>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500Mb bandwidth (upload and download)</t>
    </r>
  </si>
  <si>
    <t>Wired internet over Cat5e structured cabling
Dedicated internet service delivering 30Mbps download and upload speeds</t>
  </si>
  <si>
    <t>Wired internet over Cat5e structured cabling
Dedicated internet service delivering 20Mbps download and upload speeds</t>
  </si>
  <si>
    <t>Wired internet over Cat5e structured cabling
Dedicated internet service delivering 10Mbps download and upload speeds</t>
  </si>
  <si>
    <t>Wired internet over Cat5e structured cabling
Dedicated internet service delivering 5Mbps download and upload speeds</t>
  </si>
  <si>
    <t>Wired internet over Cat5e structured cabling
Dedicated internet service delivering 40Mbps download and upload speeds</t>
  </si>
  <si>
    <t>Wired internet over Cat5e structured cabling
Dedicated internet service delivering 50Mbps download and upload speeds</t>
  </si>
  <si>
    <t>Wired internet over Cat5e structured cabling
Dedicated internet service delivering 75Mbps download and upload speeds</t>
  </si>
  <si>
    <t>Wired internet over Cat5e structured cabling
Dedicated internet service delivering 100Mbps download and upload speeds</t>
  </si>
  <si>
    <t>Wired internet over Cat5e structured cabling
Dedicated internet service delivering 150Mbps download and upload speeds</t>
  </si>
  <si>
    <t>Wired internet over Cat5e structured cabling
Dedicated internet service delivering 200Mbps download and upload speeds</t>
  </si>
  <si>
    <t>Wired internet over Cat5e structured cabling
Dedicated internet service delivering 250Mbps download and upload speeds</t>
  </si>
  <si>
    <t>Wired internet over Cat5e structured cabling
Dedicated internet service delivering 300Mbps download and upload speeds</t>
  </si>
  <si>
    <t>Wired internet over Cat5e structured cabling
Dedicated internet service delivering 350Mbps download and upload speeds</t>
  </si>
  <si>
    <t>Wired internet over Cat5e structured cabling
Dedicated internet service delivering 400Mbps download and upload speeds</t>
  </si>
  <si>
    <t>Wired internet over Cat5e structured cabling
Dedicated internet service delivering 450Mbps download and upload speeds</t>
  </si>
  <si>
    <t>Wired internet over Cat5e structured cabling
Dedicated internet service delivering 500Mbps download and upload speeds</t>
  </si>
  <si>
    <r>
      <t xml:space="preserve">Wired Internet Service at 150Mbps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</si>
  <si>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200Mbps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</si>
  <si>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250Mbps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</si>
  <si>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300Mbps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</si>
  <si>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350Mbps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</si>
  <si>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400Mbps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</si>
  <si>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450Mbps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</si>
  <si>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500Mbps Bandwidth
</t>
    </r>
    <r>
      <rPr>
        <b/>
        <sz val="10"/>
        <color rgb="FFFF0000"/>
        <rFont val="Arial"/>
        <family val="2"/>
      </rPr>
      <t>Not Available At ABZ/SOU</t>
    </r>
  </si>
  <si>
    <t>Firewall Rule/Config Changes</t>
  </si>
  <si>
    <r>
      <t xml:space="preserve">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above for information
</t>
    </r>
    <r>
      <rPr>
        <b/>
        <sz val="10"/>
        <color rgb="FFFF0000"/>
        <rFont val="Arial"/>
        <family val="2"/>
      </rPr>
      <t>Firewall changes</t>
    </r>
    <r>
      <rPr>
        <sz val="10"/>
        <color theme="1"/>
        <rFont val="Arial"/>
        <family val="2"/>
      </rPr>
      <t xml:space="preserve"> - see below</t>
    </r>
  </si>
  <si>
    <t>All setup, including Network design,  dedicated VLAN, port presentation, firewall and NAT rule additions.
24x7 help desk - engineers on-site within 1 day</t>
  </si>
  <si>
    <t>Discrete Content Filtering</t>
  </si>
  <si>
    <t>Setting of own specific website/application filtering rules outwith the the standard AGS applied baseline</t>
  </si>
  <si>
    <t>Setup and curation of app/content filttration ruleset</t>
  </si>
  <si>
    <t>2 weeks</t>
  </si>
  <si>
    <t>Provision of specific ruleset to be applied to 3rd party customer VLAN with respect to applicatoin and content filtering.</t>
  </si>
  <si>
    <t>Customer is utilising Airport Internet breakout</t>
  </si>
  <si>
    <t>Existing cat5e structured cabling at 100Mb minimum</t>
  </si>
  <si>
    <t>Cat6 cabling with minimum line rate of 100Mbps</t>
  </si>
  <si>
    <t>AGS standard WLAN. 
Cost is per SSID per AP
Access Point model is Aruba 305</t>
  </si>
  <si>
    <t>Mailbox against internal extension</t>
  </si>
  <si>
    <t>Allocated voice mailbox against defined extension</t>
  </si>
  <si>
    <t>Ability to autonomously divert to another circuit / number</t>
  </si>
  <si>
    <t>Call divert config availability</t>
  </si>
  <si>
    <t>Ability for a designated extension to create conference calls</t>
  </si>
  <si>
    <t>Conference call creation for designated extension</t>
  </si>
  <si>
    <t>Designation of a hunt group number</t>
  </si>
  <si>
    <t>Creation of hunt group</t>
  </si>
  <si>
    <t>Designation of a pick up group</t>
  </si>
  <si>
    <t>Creation of pick up group</t>
  </si>
  <si>
    <t>CLI Type 5 is present on external facing trunk</t>
  </si>
  <si>
    <t>Presentation of your DDI extension to other, external, recipients of your call</t>
  </si>
  <si>
    <t>Configuration to present extension DDI to other autonomouse systems</t>
  </si>
  <si>
    <t>Information Display Screens</t>
  </si>
  <si>
    <t>Supplementary Services</t>
  </si>
  <si>
    <t>Managed SSID on an existing Access Point</t>
  </si>
  <si>
    <t>As specification</t>
  </si>
  <si>
    <t>Chroma API Change To Data</t>
  </si>
  <si>
    <t>Rate of Inflation</t>
  </si>
  <si>
    <t>PoA</t>
  </si>
  <si>
    <t>Updated 22/12/2020</t>
  </si>
  <si>
    <t>API Data Feed (Low Use)</t>
  </si>
  <si>
    <t>API Data Feed (Medium Use)</t>
  </si>
  <si>
    <t>API Data Feed (High Use)</t>
  </si>
  <si>
    <t>Access to Airport API to ingest flight updates to 3rd party systems</t>
  </si>
  <si>
    <t>Setup and comissioning of consumer</t>
  </si>
  <si>
    <t>Setup and commissioning of source
Calls to the API not more frequently than:
Full update: 4 hours
Delta update: 10 minutes</t>
  </si>
  <si>
    <t>Setup and commissioning of source
Calls to the API not more frequently than:
Full update: 1 hour
Delta update: 30 seconds</t>
  </si>
  <si>
    <t>Setup and commissioning of source
Calls to the API not more frequently than:
Full update: 15 minutes
Delta update: 10 seconds</t>
  </si>
  <si>
    <t>Calls to the API not more frequently than:
Full update: 15 minutes
Delta update: 10 seconds</t>
  </si>
  <si>
    <t>Calls to the API not more frequently than:
Full update: 1 hour
Delta update: 30 seconds</t>
  </si>
  <si>
    <t>Calls to the API not more frequently than:
Full update: 4 hours
Delta update: 10 minutes</t>
  </si>
  <si>
    <t>Modification of fields provisioned to consumer</t>
  </si>
  <si>
    <t>Setup of consumer</t>
  </si>
  <si>
    <t>2 Weeks</t>
  </si>
  <si>
    <t>Project Management</t>
  </si>
  <si>
    <t>Technical Consultancy</t>
  </si>
  <si>
    <t>Costs will depend on the qualifications and experience of the allocated resource and complexity/scope of work</t>
  </si>
  <si>
    <t>Access to Chroma over WebAODB</t>
  </si>
  <si>
    <t>Updated 2/12/2021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</si>
</sst>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6" fontId="4" fillId="0" borderId="6" xfId="0" applyNumberFormat="1" applyFont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6" fontId="4" fillId="0" borderId="8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8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6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6" fontId="4" fillId="0" borderId="2" xfId="0" applyNumberFormat="1" applyFont="1" applyBorder="1" applyAlignment="1">
      <alignment horizontal="center" vertical="center" wrapText="1"/>
    </xf>
    <xf numFmtId="8" fontId="4" fillId="4" borderId="6" xfId="0" applyNumberFormat="1" applyFont="1" applyFill="1" applyBorder="1" applyAlignment="1">
      <alignment horizontal="center" vertical="center" wrapText="1"/>
    </xf>
    <xf numFmtId="6" fontId="4" fillId="4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6" fontId="7" fillId="4" borderId="6" xfId="0" applyNumberFormat="1" applyFont="1" applyFill="1" applyBorder="1" applyAlignment="1">
      <alignment horizontal="center" vertical="center" wrapText="1"/>
    </xf>
    <xf numFmtId="6" fontId="7" fillId="4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/>
    <xf numFmtId="8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6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8" xfId="0" applyFont="1" applyFill="1" applyBorder="1" applyAlignment="1">
      <alignment horizontal="center" vertical="center"/>
    </xf>
    <xf numFmtId="6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6" fontId="4" fillId="0" borderId="10" xfId="0" applyNumberFormat="1" applyFont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/>
    <xf numFmtId="8" fontId="4" fillId="0" borderId="11" xfId="0" applyNumberFormat="1" applyFont="1" applyBorder="1" applyAlignment="1">
      <alignment horizontal="center" vertical="center" wrapText="1"/>
    </xf>
    <xf numFmtId="8" fontId="4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zoomScale="70" zoomScaleNormal="70" workbookViewId="0">
      <pane ySplit="3" topLeftCell="A4" activePane="bottomLeft" state="frozen"/>
      <selection pane="bottomLeft" activeCell="B6" sqref="B6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2.8554687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244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2012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127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51" x14ac:dyDescent="0.25">
      <c r="A5" s="24" t="s">
        <v>126</v>
      </c>
      <c r="B5" s="11" t="s">
        <v>129</v>
      </c>
      <c r="C5" s="11" t="s">
        <v>128</v>
      </c>
      <c r="D5" s="15" t="s">
        <v>15</v>
      </c>
      <c r="E5" s="11" t="s">
        <v>13</v>
      </c>
      <c r="F5" s="12">
        <v>254</v>
      </c>
      <c r="G5" s="12">
        <v>21</v>
      </c>
      <c r="H5" s="12">
        <v>61</v>
      </c>
      <c r="I5" s="13">
        <v>244</v>
      </c>
      <c r="J5" s="13">
        <f t="shared" ref="J5:M7" si="0">ROUNDUP(F5*$R$3,0)</f>
        <v>264</v>
      </c>
      <c r="K5" s="13">
        <f t="shared" si="0"/>
        <v>22</v>
      </c>
      <c r="L5" s="13">
        <f t="shared" si="0"/>
        <v>64</v>
      </c>
      <c r="M5" s="13">
        <f t="shared" si="0"/>
        <v>254</v>
      </c>
      <c r="N5" s="11" t="s">
        <v>130</v>
      </c>
      <c r="O5" s="11" t="s">
        <v>18</v>
      </c>
    </row>
    <row r="6" spans="1:18" ht="51" x14ac:dyDescent="0.25">
      <c r="A6" s="54" t="s">
        <v>134</v>
      </c>
      <c r="B6" s="55" t="s">
        <v>135</v>
      </c>
      <c r="C6" s="11" t="s">
        <v>128</v>
      </c>
      <c r="D6" s="15" t="s">
        <v>15</v>
      </c>
      <c r="E6" s="11" t="s">
        <v>136</v>
      </c>
      <c r="F6" s="56">
        <v>254</v>
      </c>
      <c r="G6" s="12">
        <v>26</v>
      </c>
      <c r="H6" s="12">
        <v>76</v>
      </c>
      <c r="I6" s="13">
        <v>304</v>
      </c>
      <c r="J6" s="13">
        <f t="shared" si="0"/>
        <v>264</v>
      </c>
      <c r="K6" s="13">
        <f t="shared" si="0"/>
        <v>27</v>
      </c>
      <c r="L6" s="13">
        <f t="shared" si="0"/>
        <v>79</v>
      </c>
      <c r="M6" s="13">
        <f t="shared" si="0"/>
        <v>316</v>
      </c>
      <c r="N6" s="11" t="s">
        <v>130</v>
      </c>
      <c r="O6" s="11" t="s">
        <v>18</v>
      </c>
    </row>
    <row r="7" spans="1:18" ht="63.75" x14ac:dyDescent="0.25">
      <c r="A7" s="27" t="s">
        <v>131</v>
      </c>
      <c r="B7" s="23" t="s">
        <v>132</v>
      </c>
      <c r="C7" s="23" t="s">
        <v>133</v>
      </c>
      <c r="D7" s="23"/>
      <c r="E7" s="23" t="s">
        <v>16</v>
      </c>
      <c r="F7" s="28">
        <v>51</v>
      </c>
      <c r="G7" s="29">
        <v>0</v>
      </c>
      <c r="H7" s="29">
        <v>0</v>
      </c>
      <c r="I7" s="29">
        <v>0</v>
      </c>
      <c r="J7" s="13">
        <f t="shared" si="0"/>
        <v>53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23" t="s">
        <v>202</v>
      </c>
      <c r="O7" s="23" t="s">
        <v>20</v>
      </c>
    </row>
    <row r="8" spans="1:18" ht="25.5" x14ac:dyDescent="0.25">
      <c r="A8" s="37" t="s">
        <v>137</v>
      </c>
      <c r="B8" s="15" t="s">
        <v>139</v>
      </c>
      <c r="C8" s="15" t="s">
        <v>101</v>
      </c>
      <c r="D8" s="15" t="s">
        <v>141</v>
      </c>
      <c r="E8" s="15"/>
      <c r="F8" s="38" t="s">
        <v>17</v>
      </c>
      <c r="G8" s="57">
        <v>51</v>
      </c>
      <c r="H8" s="33">
        <v>152</v>
      </c>
      <c r="I8" s="17">
        <v>608</v>
      </c>
      <c r="J8" s="13" t="s">
        <v>17</v>
      </c>
      <c r="K8" s="13">
        <f t="shared" ref="K8:M9" si="1">ROUNDUP(G8*$R$3,0)</f>
        <v>53</v>
      </c>
      <c r="L8" s="13">
        <f t="shared" si="1"/>
        <v>158</v>
      </c>
      <c r="M8" s="13">
        <f t="shared" si="1"/>
        <v>632</v>
      </c>
      <c r="N8" s="15"/>
      <c r="O8" s="15"/>
    </row>
    <row r="9" spans="1:18" ht="45" x14ac:dyDescent="0.25">
      <c r="A9" s="19" t="s">
        <v>138</v>
      </c>
      <c r="B9" s="19" t="s">
        <v>140</v>
      </c>
      <c r="C9" s="51" t="s">
        <v>102</v>
      </c>
      <c r="D9" s="48"/>
      <c r="E9" s="48"/>
      <c r="F9" s="49" t="s">
        <v>17</v>
      </c>
      <c r="G9" s="50">
        <v>76</v>
      </c>
      <c r="H9" s="33">
        <v>228</v>
      </c>
      <c r="I9" s="17">
        <v>912</v>
      </c>
      <c r="J9" s="13" t="s">
        <v>17</v>
      </c>
      <c r="K9" s="13">
        <f t="shared" si="1"/>
        <v>79</v>
      </c>
      <c r="L9" s="13">
        <f t="shared" si="1"/>
        <v>237</v>
      </c>
      <c r="M9" s="13">
        <f t="shared" si="1"/>
        <v>947</v>
      </c>
      <c r="N9" s="48"/>
      <c r="O9" s="48"/>
    </row>
    <row r="10" spans="1:18" x14ac:dyDescent="0.25">
      <c r="A10" s="6" t="s">
        <v>21</v>
      </c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9"/>
      <c r="O10" s="9"/>
    </row>
    <row r="11" spans="1:18" ht="51" x14ac:dyDescent="0.25">
      <c r="A11" s="31" t="s">
        <v>220</v>
      </c>
      <c r="B11" s="11" t="s">
        <v>22</v>
      </c>
      <c r="C11" s="15" t="s">
        <v>23</v>
      </c>
      <c r="D11" s="11" t="s">
        <v>24</v>
      </c>
      <c r="E11" s="11" t="s">
        <v>25</v>
      </c>
      <c r="F11" s="30" t="s">
        <v>17</v>
      </c>
      <c r="G11" s="29">
        <v>68</v>
      </c>
      <c r="H11" s="12">
        <v>203</v>
      </c>
      <c r="I11" s="13">
        <v>811</v>
      </c>
      <c r="J11" s="13" t="s">
        <v>17</v>
      </c>
      <c r="K11" s="13">
        <f t="shared" ref="K11:K12" si="2">ROUNDUP(G11*$R$3,0)</f>
        <v>71</v>
      </c>
      <c r="L11" s="13">
        <f t="shared" ref="L11:L12" si="3">ROUNDUP(H11*$R$3,0)</f>
        <v>211</v>
      </c>
      <c r="M11" s="13">
        <f t="shared" ref="M11:M12" si="4">ROUNDUP(I11*$R$3,0)</f>
        <v>842</v>
      </c>
      <c r="N11" s="11" t="s">
        <v>204</v>
      </c>
      <c r="O11" s="11" t="s">
        <v>26</v>
      </c>
    </row>
    <row r="12" spans="1:18" ht="25.5" x14ac:dyDescent="0.25">
      <c r="A12" s="31" t="s">
        <v>27</v>
      </c>
      <c r="B12" s="11" t="s">
        <v>28</v>
      </c>
      <c r="C12" s="15" t="s">
        <v>29</v>
      </c>
      <c r="D12" s="11"/>
      <c r="E12" s="11" t="s">
        <v>30</v>
      </c>
      <c r="F12" s="25" t="s">
        <v>17</v>
      </c>
      <c r="G12" s="29">
        <v>0</v>
      </c>
      <c r="H12" s="29">
        <v>0</v>
      </c>
      <c r="I12" s="29">
        <v>0</v>
      </c>
      <c r="J12" s="13" t="s">
        <v>17</v>
      </c>
      <c r="K12" s="13">
        <f t="shared" si="2"/>
        <v>0</v>
      </c>
      <c r="L12" s="13">
        <f t="shared" si="3"/>
        <v>0</v>
      </c>
      <c r="M12" s="13">
        <f t="shared" si="4"/>
        <v>0</v>
      </c>
      <c r="N12" s="11" t="s">
        <v>31</v>
      </c>
      <c r="O12" s="11" t="s">
        <v>32</v>
      </c>
    </row>
    <row r="13" spans="1:18" x14ac:dyDescent="0.25">
      <c r="A13" s="7" t="s">
        <v>41</v>
      </c>
      <c r="B13" s="7"/>
      <c r="C13" s="7"/>
      <c r="D13" s="7"/>
      <c r="E13" s="7"/>
      <c r="F13" s="7"/>
      <c r="G13" s="34"/>
      <c r="H13" s="35"/>
      <c r="I13" s="35"/>
      <c r="J13" s="35"/>
      <c r="K13" s="35"/>
      <c r="L13" s="35"/>
      <c r="M13" s="35"/>
      <c r="N13" s="36"/>
      <c r="O13" s="36"/>
    </row>
    <row r="14" spans="1:18" ht="38.25" x14ac:dyDescent="0.25">
      <c r="A14" s="14" t="s">
        <v>42</v>
      </c>
      <c r="B14" s="15" t="s">
        <v>43</v>
      </c>
      <c r="C14" s="15" t="s">
        <v>44</v>
      </c>
      <c r="D14" s="15" t="s">
        <v>45</v>
      </c>
      <c r="E14" s="15" t="s">
        <v>25</v>
      </c>
      <c r="F14" s="16" t="s">
        <v>17</v>
      </c>
      <c r="G14" s="16">
        <v>0</v>
      </c>
      <c r="H14" s="16">
        <v>0</v>
      </c>
      <c r="I14" s="16">
        <v>0</v>
      </c>
      <c r="J14" s="13" t="s">
        <v>17</v>
      </c>
      <c r="K14" s="13">
        <f t="shared" ref="K14:K15" si="5">ROUNDUP(G14*$R$3,0)</f>
        <v>0</v>
      </c>
      <c r="L14" s="13">
        <f t="shared" ref="L14:L15" si="6">ROUNDUP(H14*$R$3,0)</f>
        <v>0</v>
      </c>
      <c r="M14" s="13">
        <f t="shared" ref="M14:M15" si="7">ROUNDUP(I14*$R$3,0)</f>
        <v>0</v>
      </c>
      <c r="N14" s="15" t="s">
        <v>203</v>
      </c>
      <c r="O14" s="15" t="s">
        <v>46</v>
      </c>
    </row>
    <row r="15" spans="1:18" ht="89.25" x14ac:dyDescent="0.25">
      <c r="A15" s="37" t="s">
        <v>47</v>
      </c>
      <c r="B15" s="15" t="s">
        <v>48</v>
      </c>
      <c r="C15" s="15" t="s">
        <v>49</v>
      </c>
      <c r="D15" s="15" t="s">
        <v>50</v>
      </c>
      <c r="E15" s="15" t="s">
        <v>51</v>
      </c>
      <c r="F15" s="38" t="s">
        <v>17</v>
      </c>
      <c r="G15" s="33">
        <v>152</v>
      </c>
      <c r="H15" s="33">
        <v>456</v>
      </c>
      <c r="I15" s="17">
        <v>1824</v>
      </c>
      <c r="J15" s="13" t="s">
        <v>17</v>
      </c>
      <c r="K15" s="13">
        <f t="shared" si="5"/>
        <v>158</v>
      </c>
      <c r="L15" s="13">
        <f t="shared" si="6"/>
        <v>474</v>
      </c>
      <c r="M15" s="13">
        <f t="shared" si="7"/>
        <v>1894</v>
      </c>
      <c r="N15" s="15" t="s">
        <v>52</v>
      </c>
      <c r="O15" s="15" t="s">
        <v>53</v>
      </c>
    </row>
    <row r="16" spans="1:18" x14ac:dyDescent="0.25">
      <c r="J16" s="61"/>
      <c r="K16" s="60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"/>
  <sheetViews>
    <sheetView topLeftCell="B1" zoomScale="70" zoomScaleNormal="70" workbookViewId="0">
      <pane ySplit="3" topLeftCell="A4" activePane="bottomLeft" state="frozen"/>
      <selection pane="bottomLeft" activeCell="F1" sqref="F1:I1048576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2021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12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63.75" x14ac:dyDescent="0.25">
      <c r="A5" s="14" t="s">
        <v>103</v>
      </c>
      <c r="B5" s="15" t="s">
        <v>104</v>
      </c>
      <c r="C5" s="11" t="s">
        <v>107</v>
      </c>
      <c r="D5" s="15" t="s">
        <v>15</v>
      </c>
      <c r="E5" s="15" t="s">
        <v>105</v>
      </c>
      <c r="F5" s="16">
        <v>76</v>
      </c>
      <c r="G5" s="17">
        <v>16</v>
      </c>
      <c r="H5" s="17">
        <v>41</v>
      </c>
      <c r="I5" s="17">
        <v>163</v>
      </c>
      <c r="J5" s="13">
        <f t="shared" ref="J5:M8" si="0">ROUNDUP(F5*$R$3,0)</f>
        <v>79</v>
      </c>
      <c r="K5" s="13">
        <f t="shared" si="0"/>
        <v>17</v>
      </c>
      <c r="L5" s="13">
        <f t="shared" si="0"/>
        <v>43</v>
      </c>
      <c r="M5" s="13">
        <f t="shared" si="0"/>
        <v>170</v>
      </c>
      <c r="N5" s="11" t="s">
        <v>125</v>
      </c>
      <c r="O5" s="15" t="s">
        <v>14</v>
      </c>
    </row>
    <row r="6" spans="1:18" ht="63.75" x14ac:dyDescent="0.25">
      <c r="A6" s="10" t="s">
        <v>112</v>
      </c>
      <c r="B6" s="11" t="s">
        <v>106</v>
      </c>
      <c r="C6" s="11" t="s">
        <v>107</v>
      </c>
      <c r="D6" s="11" t="s">
        <v>108</v>
      </c>
      <c r="E6" s="11" t="s">
        <v>105</v>
      </c>
      <c r="F6" s="12">
        <v>76</v>
      </c>
      <c r="G6" s="13">
        <v>26</v>
      </c>
      <c r="H6" s="13">
        <v>76</v>
      </c>
      <c r="I6" s="13">
        <v>304</v>
      </c>
      <c r="J6" s="13">
        <f t="shared" si="0"/>
        <v>79</v>
      </c>
      <c r="K6" s="13">
        <f t="shared" si="0"/>
        <v>27</v>
      </c>
      <c r="L6" s="13">
        <f t="shared" si="0"/>
        <v>79</v>
      </c>
      <c r="M6" s="13">
        <f t="shared" si="0"/>
        <v>316</v>
      </c>
      <c r="N6" s="11" t="s">
        <v>125</v>
      </c>
      <c r="O6" s="11" t="s">
        <v>14</v>
      </c>
    </row>
    <row r="7" spans="1:18" ht="51" x14ac:dyDescent="0.25">
      <c r="A7" s="18" t="s">
        <v>120</v>
      </c>
      <c r="B7" s="19" t="s">
        <v>109</v>
      </c>
      <c r="C7" s="20" t="s">
        <v>110</v>
      </c>
      <c r="D7" s="11" t="s">
        <v>108</v>
      </c>
      <c r="E7" s="15" t="s">
        <v>13</v>
      </c>
      <c r="F7" s="16">
        <v>76</v>
      </c>
      <c r="G7" s="21">
        <v>26</v>
      </c>
      <c r="H7" s="13">
        <v>76</v>
      </c>
      <c r="I7" s="17">
        <v>304</v>
      </c>
      <c r="J7" s="13">
        <f t="shared" si="0"/>
        <v>79</v>
      </c>
      <c r="K7" s="13">
        <f t="shared" si="0"/>
        <v>27</v>
      </c>
      <c r="L7" s="13">
        <f t="shared" si="0"/>
        <v>79</v>
      </c>
      <c r="M7" s="13">
        <f t="shared" si="0"/>
        <v>316</v>
      </c>
      <c r="N7" s="11" t="s">
        <v>125</v>
      </c>
      <c r="O7" s="11" t="s">
        <v>14</v>
      </c>
    </row>
    <row r="8" spans="1:18" ht="38.25" x14ac:dyDescent="0.25">
      <c r="A8" s="18" t="s">
        <v>121</v>
      </c>
      <c r="B8" s="15" t="s">
        <v>122</v>
      </c>
      <c r="C8" s="15" t="s">
        <v>124</v>
      </c>
      <c r="D8" s="15" t="s">
        <v>123</v>
      </c>
      <c r="E8" s="19" t="s">
        <v>16</v>
      </c>
      <c r="F8" s="17">
        <v>163</v>
      </c>
      <c r="G8" s="17">
        <v>0</v>
      </c>
      <c r="H8" s="17">
        <v>0</v>
      </c>
      <c r="I8" s="17">
        <v>0</v>
      </c>
      <c r="J8" s="13">
        <f t="shared" si="0"/>
        <v>170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9" t="s">
        <v>111</v>
      </c>
      <c r="O8" s="19"/>
    </row>
    <row r="9" spans="1:18" x14ac:dyDescent="0.25">
      <c r="A9" s="6" t="s">
        <v>219</v>
      </c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9"/>
      <c r="O9" s="9"/>
    </row>
    <row r="10" spans="1:18" ht="25.5" x14ac:dyDescent="0.25">
      <c r="A10" s="47" t="s">
        <v>113</v>
      </c>
      <c r="B10" s="23" t="s">
        <v>205</v>
      </c>
      <c r="C10" s="23" t="s">
        <v>206</v>
      </c>
      <c r="D10" s="23"/>
      <c r="E10" s="22" t="s">
        <v>16</v>
      </c>
      <c r="F10" s="41" t="s">
        <v>17</v>
      </c>
      <c r="G10" s="41">
        <v>3</v>
      </c>
      <c r="H10" s="13">
        <v>8</v>
      </c>
      <c r="I10" s="17">
        <v>31</v>
      </c>
      <c r="J10" s="41" t="s">
        <v>17</v>
      </c>
      <c r="K10" s="13">
        <f t="shared" ref="K10:K15" si="1">ROUNDUP(G10*$R$3,0)</f>
        <v>4</v>
      </c>
      <c r="L10" s="13">
        <f t="shared" ref="L10:L15" si="2">ROUNDUP(H10*$R$3,0)</f>
        <v>9</v>
      </c>
      <c r="M10" s="13">
        <f t="shared" ref="M10:M15" si="3">ROUNDUP(I10*$R$3,0)</f>
        <v>33</v>
      </c>
      <c r="N10" s="22" t="s">
        <v>119</v>
      </c>
      <c r="O10" s="22"/>
    </row>
    <row r="11" spans="1:18" ht="25.5" x14ac:dyDescent="0.25">
      <c r="A11" s="47" t="s">
        <v>114</v>
      </c>
      <c r="B11" s="23" t="s">
        <v>207</v>
      </c>
      <c r="C11" s="23" t="s">
        <v>208</v>
      </c>
      <c r="D11" s="23"/>
      <c r="E11" s="22" t="s">
        <v>16</v>
      </c>
      <c r="F11" s="41" t="s">
        <v>17</v>
      </c>
      <c r="G11" s="41">
        <v>3</v>
      </c>
      <c r="H11" s="13">
        <v>8</v>
      </c>
      <c r="I11" s="17">
        <v>31</v>
      </c>
      <c r="J11" s="41" t="s">
        <v>17</v>
      </c>
      <c r="K11" s="13">
        <f t="shared" si="1"/>
        <v>4</v>
      </c>
      <c r="L11" s="13">
        <f t="shared" si="2"/>
        <v>9</v>
      </c>
      <c r="M11" s="13">
        <f t="shared" si="3"/>
        <v>33</v>
      </c>
      <c r="N11" s="22" t="s">
        <v>119</v>
      </c>
      <c r="O11" s="22"/>
    </row>
    <row r="12" spans="1:18" ht="25.5" x14ac:dyDescent="0.25">
      <c r="A12" s="47" t="s">
        <v>115</v>
      </c>
      <c r="B12" s="23" t="s">
        <v>209</v>
      </c>
      <c r="C12" s="23" t="s">
        <v>210</v>
      </c>
      <c r="D12" s="23"/>
      <c r="E12" s="22" t="s">
        <v>16</v>
      </c>
      <c r="F12" s="41" t="s">
        <v>17</v>
      </c>
      <c r="G12" s="41">
        <v>6</v>
      </c>
      <c r="H12" s="13">
        <v>16</v>
      </c>
      <c r="I12" s="17">
        <v>61</v>
      </c>
      <c r="J12" s="41" t="s">
        <v>17</v>
      </c>
      <c r="K12" s="13">
        <f t="shared" si="1"/>
        <v>7</v>
      </c>
      <c r="L12" s="13">
        <f t="shared" si="2"/>
        <v>17</v>
      </c>
      <c r="M12" s="13">
        <f t="shared" si="3"/>
        <v>64</v>
      </c>
      <c r="N12" s="22" t="s">
        <v>119</v>
      </c>
      <c r="O12" s="22"/>
    </row>
    <row r="13" spans="1:18" x14ac:dyDescent="0.25">
      <c r="A13" s="47" t="s">
        <v>116</v>
      </c>
      <c r="B13" s="23" t="s">
        <v>211</v>
      </c>
      <c r="C13" s="23" t="s">
        <v>212</v>
      </c>
      <c r="D13" s="23"/>
      <c r="E13" s="22" t="s">
        <v>16</v>
      </c>
      <c r="F13" s="41" t="s">
        <v>17</v>
      </c>
      <c r="G13" s="41">
        <v>3</v>
      </c>
      <c r="H13" s="13">
        <v>8</v>
      </c>
      <c r="I13" s="17">
        <v>31</v>
      </c>
      <c r="J13" s="41" t="s">
        <v>17</v>
      </c>
      <c r="K13" s="13">
        <f t="shared" si="1"/>
        <v>4</v>
      </c>
      <c r="L13" s="13">
        <f t="shared" si="2"/>
        <v>9</v>
      </c>
      <c r="M13" s="13">
        <f t="shared" si="3"/>
        <v>33</v>
      </c>
      <c r="N13" s="22" t="s">
        <v>119</v>
      </c>
      <c r="O13" s="22"/>
    </row>
    <row r="14" spans="1:18" x14ac:dyDescent="0.25">
      <c r="A14" s="52" t="s">
        <v>117</v>
      </c>
      <c r="B14" s="15" t="s">
        <v>213</v>
      </c>
      <c r="C14" s="15" t="s">
        <v>214</v>
      </c>
      <c r="D14" s="15"/>
      <c r="E14" s="22" t="s">
        <v>16</v>
      </c>
      <c r="F14" s="17" t="s">
        <v>17</v>
      </c>
      <c r="G14" s="17">
        <v>3</v>
      </c>
      <c r="H14" s="13">
        <v>8</v>
      </c>
      <c r="I14" s="17">
        <v>31</v>
      </c>
      <c r="J14" s="17" t="s">
        <v>17</v>
      </c>
      <c r="K14" s="13">
        <f t="shared" si="1"/>
        <v>4</v>
      </c>
      <c r="L14" s="13">
        <f t="shared" si="2"/>
        <v>9</v>
      </c>
      <c r="M14" s="13">
        <f t="shared" si="3"/>
        <v>33</v>
      </c>
      <c r="N14" s="19" t="s">
        <v>119</v>
      </c>
      <c r="O14" s="19"/>
    </row>
    <row r="15" spans="1:18" ht="25.5" x14ac:dyDescent="0.25">
      <c r="A15" s="53" t="s">
        <v>118</v>
      </c>
      <c r="B15" s="19" t="s">
        <v>216</v>
      </c>
      <c r="C15" s="19" t="s">
        <v>217</v>
      </c>
      <c r="D15" s="19"/>
      <c r="E15" s="19" t="s">
        <v>16</v>
      </c>
      <c r="F15" s="43" t="s">
        <v>17</v>
      </c>
      <c r="G15" s="21">
        <v>3</v>
      </c>
      <c r="H15" s="13">
        <v>8</v>
      </c>
      <c r="I15" s="17">
        <v>31</v>
      </c>
      <c r="J15" s="43" t="s">
        <v>17</v>
      </c>
      <c r="K15" s="13">
        <f t="shared" si="1"/>
        <v>4</v>
      </c>
      <c r="L15" s="13">
        <f t="shared" si="2"/>
        <v>9</v>
      </c>
      <c r="M15" s="13">
        <f t="shared" si="3"/>
        <v>33</v>
      </c>
      <c r="N15" s="19" t="s">
        <v>119</v>
      </c>
      <c r="O15" s="15" t="s">
        <v>215</v>
      </c>
    </row>
  </sheetData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3"/>
  <sheetViews>
    <sheetView topLeftCell="B1" zoomScale="70" zoomScaleNormal="70" workbookViewId="0">
      <pane ySplit="3" topLeftCell="A4" activePane="bottomLeft" state="frozen"/>
      <selection pane="bottomLeft" activeCell="I1" sqref="F1:I1048576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2021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33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38.25" x14ac:dyDescent="0.25">
      <c r="A5" s="26" t="s">
        <v>142</v>
      </c>
      <c r="B5" s="15" t="s">
        <v>143</v>
      </c>
      <c r="C5" s="11" t="s">
        <v>144</v>
      </c>
      <c r="D5" s="11"/>
      <c r="E5" s="15" t="s">
        <v>25</v>
      </c>
      <c r="F5" s="33">
        <v>152</v>
      </c>
      <c r="G5" s="33">
        <v>51</v>
      </c>
      <c r="H5" s="12">
        <v>152</v>
      </c>
      <c r="I5" s="13">
        <v>608</v>
      </c>
      <c r="J5" s="13">
        <f t="shared" ref="J5:M6" si="0">ROUNDUP(F5*$R$3,0)</f>
        <v>158</v>
      </c>
      <c r="K5" s="13">
        <f t="shared" si="0"/>
        <v>53</v>
      </c>
      <c r="L5" s="13">
        <f t="shared" si="0"/>
        <v>158</v>
      </c>
      <c r="M5" s="13">
        <f t="shared" si="0"/>
        <v>632</v>
      </c>
      <c r="N5" s="11" t="s">
        <v>145</v>
      </c>
      <c r="O5" s="11" t="s">
        <v>146</v>
      </c>
    </row>
    <row r="6" spans="1:18" ht="51" x14ac:dyDescent="0.25">
      <c r="A6" s="26" t="s">
        <v>196</v>
      </c>
      <c r="B6" s="15" t="s">
        <v>197</v>
      </c>
      <c r="C6" s="11" t="s">
        <v>198</v>
      </c>
      <c r="D6" s="11"/>
      <c r="E6" s="15" t="s">
        <v>199</v>
      </c>
      <c r="F6" s="33">
        <v>102</v>
      </c>
      <c r="G6" s="33">
        <v>11</v>
      </c>
      <c r="H6" s="12">
        <v>31</v>
      </c>
      <c r="I6" s="13">
        <v>122</v>
      </c>
      <c r="J6" s="13">
        <f t="shared" si="0"/>
        <v>106</v>
      </c>
      <c r="K6" s="13">
        <f t="shared" si="0"/>
        <v>12</v>
      </c>
      <c r="L6" s="13">
        <f t="shared" si="0"/>
        <v>33</v>
      </c>
      <c r="M6" s="13">
        <f t="shared" si="0"/>
        <v>127</v>
      </c>
      <c r="N6" s="11" t="s">
        <v>200</v>
      </c>
      <c r="O6" s="11" t="s">
        <v>201</v>
      </c>
    </row>
    <row r="7" spans="1:18" ht="38.25" x14ac:dyDescent="0.25">
      <c r="A7" s="26" t="s">
        <v>193</v>
      </c>
      <c r="B7" s="15" t="s">
        <v>37</v>
      </c>
      <c r="C7" s="15" t="s">
        <v>38</v>
      </c>
      <c r="D7" s="15"/>
      <c r="E7" s="15" t="s">
        <v>39</v>
      </c>
      <c r="F7" s="16" t="s">
        <v>17</v>
      </c>
      <c r="G7" s="16">
        <v>0</v>
      </c>
      <c r="H7" s="16">
        <v>0</v>
      </c>
      <c r="I7" s="16">
        <v>0</v>
      </c>
      <c r="J7" s="13" t="s">
        <v>17</v>
      </c>
      <c r="K7" s="13">
        <f t="shared" ref="K7:K23" si="1">ROUNDUP(G7*$R$3,0)</f>
        <v>0</v>
      </c>
      <c r="L7" s="13">
        <f t="shared" ref="L7:L23" si="2">ROUNDUP(H7*$R$3,0)</f>
        <v>0</v>
      </c>
      <c r="M7" s="13">
        <f t="shared" ref="M7:M23" si="3">ROUNDUP(I7*$R$3,0)</f>
        <v>0</v>
      </c>
      <c r="N7" s="19"/>
      <c r="O7" s="15" t="s">
        <v>40</v>
      </c>
    </row>
    <row r="8" spans="1:18" ht="76.5" x14ac:dyDescent="0.25">
      <c r="A8" s="24" t="s">
        <v>147</v>
      </c>
      <c r="B8" s="11" t="s">
        <v>34</v>
      </c>
      <c r="C8" s="11" t="s">
        <v>195</v>
      </c>
      <c r="D8" s="11" t="s">
        <v>194</v>
      </c>
      <c r="E8" s="11" t="s">
        <v>25</v>
      </c>
      <c r="F8" s="32">
        <v>507</v>
      </c>
      <c r="G8" s="32">
        <v>41</v>
      </c>
      <c r="H8" s="12">
        <v>122</v>
      </c>
      <c r="I8" s="13">
        <v>487</v>
      </c>
      <c r="J8" s="13">
        <f t="shared" ref="J8:J23" si="4">ROUNDUP(F8*$R$3,0)</f>
        <v>527</v>
      </c>
      <c r="K8" s="13">
        <f t="shared" si="1"/>
        <v>43</v>
      </c>
      <c r="L8" s="13">
        <f t="shared" si="2"/>
        <v>127</v>
      </c>
      <c r="M8" s="13">
        <f t="shared" si="3"/>
        <v>506</v>
      </c>
      <c r="N8" s="11" t="s">
        <v>172</v>
      </c>
      <c r="O8" s="11" t="s">
        <v>35</v>
      </c>
    </row>
    <row r="9" spans="1:18" ht="76.5" x14ac:dyDescent="0.25">
      <c r="A9" s="24" t="s">
        <v>148</v>
      </c>
      <c r="B9" s="11" t="s">
        <v>36</v>
      </c>
      <c r="C9" s="11" t="s">
        <v>195</v>
      </c>
      <c r="D9" s="11" t="s">
        <v>194</v>
      </c>
      <c r="E9" s="11" t="s">
        <v>25</v>
      </c>
      <c r="F9" s="32">
        <v>507</v>
      </c>
      <c r="G9" s="32">
        <v>76</v>
      </c>
      <c r="H9" s="12">
        <v>228</v>
      </c>
      <c r="I9" s="13">
        <v>912</v>
      </c>
      <c r="J9" s="13">
        <f t="shared" si="4"/>
        <v>527</v>
      </c>
      <c r="K9" s="13">
        <f t="shared" si="1"/>
        <v>79</v>
      </c>
      <c r="L9" s="13">
        <f t="shared" si="2"/>
        <v>237</v>
      </c>
      <c r="M9" s="13">
        <f t="shared" si="3"/>
        <v>947</v>
      </c>
      <c r="N9" s="11" t="s">
        <v>171</v>
      </c>
      <c r="O9" s="11" t="s">
        <v>35</v>
      </c>
    </row>
    <row r="10" spans="1:18" ht="76.5" x14ac:dyDescent="0.25">
      <c r="A10" s="24" t="s">
        <v>149</v>
      </c>
      <c r="B10" s="15" t="s">
        <v>155</v>
      </c>
      <c r="C10" s="11" t="s">
        <v>195</v>
      </c>
      <c r="D10" s="11" t="s">
        <v>194</v>
      </c>
      <c r="E10" s="15" t="s">
        <v>25</v>
      </c>
      <c r="F10" s="32">
        <v>507</v>
      </c>
      <c r="G10" s="33">
        <v>142</v>
      </c>
      <c r="H10" s="12">
        <v>426</v>
      </c>
      <c r="I10" s="13">
        <v>1702</v>
      </c>
      <c r="J10" s="13">
        <f t="shared" si="4"/>
        <v>527</v>
      </c>
      <c r="K10" s="13">
        <f t="shared" si="1"/>
        <v>148</v>
      </c>
      <c r="L10" s="13">
        <f t="shared" si="2"/>
        <v>443</v>
      </c>
      <c r="M10" s="13">
        <f t="shared" si="3"/>
        <v>1767</v>
      </c>
      <c r="N10" s="11" t="s">
        <v>170</v>
      </c>
      <c r="O10" s="11" t="s">
        <v>35</v>
      </c>
    </row>
    <row r="11" spans="1:18" ht="76.5" x14ac:dyDescent="0.25">
      <c r="A11" s="24" t="s">
        <v>151</v>
      </c>
      <c r="B11" s="15" t="s">
        <v>156</v>
      </c>
      <c r="C11" s="11" t="s">
        <v>195</v>
      </c>
      <c r="D11" s="11" t="s">
        <v>194</v>
      </c>
      <c r="E11" s="15" t="s">
        <v>25</v>
      </c>
      <c r="F11" s="32">
        <v>507</v>
      </c>
      <c r="G11" s="33">
        <v>213</v>
      </c>
      <c r="H11" s="12">
        <v>639</v>
      </c>
      <c r="I11" s="13">
        <v>2553</v>
      </c>
      <c r="J11" s="13">
        <f t="shared" si="4"/>
        <v>527</v>
      </c>
      <c r="K11" s="13">
        <f t="shared" si="1"/>
        <v>222</v>
      </c>
      <c r="L11" s="13">
        <f t="shared" si="2"/>
        <v>664</v>
      </c>
      <c r="M11" s="13">
        <f t="shared" si="3"/>
        <v>2651</v>
      </c>
      <c r="N11" s="11" t="s">
        <v>169</v>
      </c>
      <c r="O11" s="11" t="s">
        <v>35</v>
      </c>
    </row>
    <row r="12" spans="1:18" ht="76.5" x14ac:dyDescent="0.25">
      <c r="A12" s="24" t="s">
        <v>152</v>
      </c>
      <c r="B12" s="15" t="s">
        <v>157</v>
      </c>
      <c r="C12" s="11" t="s">
        <v>195</v>
      </c>
      <c r="D12" s="11" t="s">
        <v>194</v>
      </c>
      <c r="E12" s="15" t="s">
        <v>25</v>
      </c>
      <c r="F12" s="32">
        <v>507</v>
      </c>
      <c r="G12" s="33">
        <v>274</v>
      </c>
      <c r="H12" s="12">
        <v>821</v>
      </c>
      <c r="I12" s="13">
        <v>3283</v>
      </c>
      <c r="J12" s="13">
        <f t="shared" si="4"/>
        <v>527</v>
      </c>
      <c r="K12" s="13">
        <f t="shared" si="1"/>
        <v>285</v>
      </c>
      <c r="L12" s="13">
        <f t="shared" si="2"/>
        <v>853</v>
      </c>
      <c r="M12" s="13">
        <f t="shared" si="3"/>
        <v>3408</v>
      </c>
      <c r="N12" s="11" t="s">
        <v>173</v>
      </c>
      <c r="O12" s="11" t="s">
        <v>35</v>
      </c>
    </row>
    <row r="13" spans="1:18" ht="76.5" x14ac:dyDescent="0.25">
      <c r="A13" s="24" t="s">
        <v>150</v>
      </c>
      <c r="B13" s="15" t="s">
        <v>158</v>
      </c>
      <c r="C13" s="11" t="s">
        <v>195</v>
      </c>
      <c r="D13" s="11" t="s">
        <v>194</v>
      </c>
      <c r="E13" s="15" t="s">
        <v>25</v>
      </c>
      <c r="F13" s="32">
        <v>507</v>
      </c>
      <c r="G13" s="33">
        <v>330</v>
      </c>
      <c r="H13" s="12">
        <v>988</v>
      </c>
      <c r="I13" s="13">
        <v>3951</v>
      </c>
      <c r="J13" s="13">
        <f t="shared" si="4"/>
        <v>527</v>
      </c>
      <c r="K13" s="13">
        <f t="shared" si="1"/>
        <v>343</v>
      </c>
      <c r="L13" s="13">
        <f t="shared" si="2"/>
        <v>1026</v>
      </c>
      <c r="M13" s="13">
        <f t="shared" si="3"/>
        <v>4102</v>
      </c>
      <c r="N13" s="11" t="s">
        <v>174</v>
      </c>
      <c r="O13" s="11" t="s">
        <v>35</v>
      </c>
    </row>
    <row r="14" spans="1:18" ht="76.5" x14ac:dyDescent="0.25">
      <c r="A14" s="24" t="s">
        <v>153</v>
      </c>
      <c r="B14" s="15" t="s">
        <v>159</v>
      </c>
      <c r="C14" s="11" t="s">
        <v>195</v>
      </c>
      <c r="D14" s="11" t="s">
        <v>194</v>
      </c>
      <c r="E14" s="15" t="s">
        <v>25</v>
      </c>
      <c r="F14" s="32">
        <v>507</v>
      </c>
      <c r="G14" s="33">
        <v>492</v>
      </c>
      <c r="H14" s="12">
        <v>1474</v>
      </c>
      <c r="I14" s="13">
        <v>5896</v>
      </c>
      <c r="J14" s="13">
        <f t="shared" si="4"/>
        <v>527</v>
      </c>
      <c r="K14" s="13">
        <f t="shared" si="1"/>
        <v>511</v>
      </c>
      <c r="L14" s="13">
        <f t="shared" si="2"/>
        <v>1531</v>
      </c>
      <c r="M14" s="13">
        <f t="shared" si="3"/>
        <v>6121</v>
      </c>
      <c r="N14" s="11" t="s">
        <v>175</v>
      </c>
      <c r="O14" s="11" t="s">
        <v>35</v>
      </c>
    </row>
    <row r="15" spans="1:18" ht="76.5" x14ac:dyDescent="0.25">
      <c r="A15" s="24" t="s">
        <v>154</v>
      </c>
      <c r="B15" s="15" t="s">
        <v>160</v>
      </c>
      <c r="C15" s="11" t="s">
        <v>195</v>
      </c>
      <c r="D15" s="11" t="s">
        <v>194</v>
      </c>
      <c r="E15" s="15" t="s">
        <v>25</v>
      </c>
      <c r="F15" s="32">
        <v>507</v>
      </c>
      <c r="G15" s="33">
        <v>659</v>
      </c>
      <c r="H15" s="12">
        <v>1976</v>
      </c>
      <c r="I15" s="13">
        <v>7902</v>
      </c>
      <c r="J15" s="13">
        <f t="shared" si="4"/>
        <v>527</v>
      </c>
      <c r="K15" s="13">
        <f t="shared" si="1"/>
        <v>685</v>
      </c>
      <c r="L15" s="13">
        <f t="shared" si="2"/>
        <v>2052</v>
      </c>
      <c r="M15" s="13">
        <f t="shared" si="3"/>
        <v>8203</v>
      </c>
      <c r="N15" s="11" t="s">
        <v>176</v>
      </c>
      <c r="O15" s="11" t="s">
        <v>35</v>
      </c>
    </row>
    <row r="16" spans="1:18" ht="76.5" x14ac:dyDescent="0.25">
      <c r="A16" s="24" t="s">
        <v>185</v>
      </c>
      <c r="B16" s="15" t="s">
        <v>161</v>
      </c>
      <c r="C16" s="11" t="s">
        <v>195</v>
      </c>
      <c r="D16" s="11" t="s">
        <v>194</v>
      </c>
      <c r="E16" s="15" t="s">
        <v>25</v>
      </c>
      <c r="F16" s="32">
        <v>507</v>
      </c>
      <c r="G16" s="33">
        <v>988</v>
      </c>
      <c r="H16" s="12">
        <v>2964</v>
      </c>
      <c r="I16" s="13">
        <v>11853</v>
      </c>
      <c r="J16" s="13">
        <f t="shared" si="4"/>
        <v>527</v>
      </c>
      <c r="K16" s="13">
        <f t="shared" si="1"/>
        <v>1026</v>
      </c>
      <c r="L16" s="13">
        <f t="shared" si="2"/>
        <v>3077</v>
      </c>
      <c r="M16" s="13">
        <f t="shared" si="3"/>
        <v>12304</v>
      </c>
      <c r="N16" s="11" t="s">
        <v>177</v>
      </c>
      <c r="O16" s="11" t="s">
        <v>35</v>
      </c>
    </row>
    <row r="17" spans="1:15" ht="76.5" x14ac:dyDescent="0.25">
      <c r="A17" s="24" t="s">
        <v>186</v>
      </c>
      <c r="B17" s="15" t="s">
        <v>162</v>
      </c>
      <c r="C17" s="11" t="s">
        <v>195</v>
      </c>
      <c r="D17" s="11" t="s">
        <v>194</v>
      </c>
      <c r="E17" s="15" t="s">
        <v>25</v>
      </c>
      <c r="F17" s="32">
        <v>507</v>
      </c>
      <c r="G17" s="33">
        <v>1165</v>
      </c>
      <c r="H17" s="12">
        <v>3495</v>
      </c>
      <c r="I17" s="13">
        <v>13980</v>
      </c>
      <c r="J17" s="13">
        <f t="shared" si="4"/>
        <v>527</v>
      </c>
      <c r="K17" s="13">
        <f t="shared" si="1"/>
        <v>1210</v>
      </c>
      <c r="L17" s="13">
        <f t="shared" si="2"/>
        <v>3628</v>
      </c>
      <c r="M17" s="13">
        <f t="shared" si="3"/>
        <v>14512</v>
      </c>
      <c r="N17" s="11" t="s">
        <v>178</v>
      </c>
      <c r="O17" s="11" t="s">
        <v>35</v>
      </c>
    </row>
    <row r="18" spans="1:15" ht="76.5" x14ac:dyDescent="0.25">
      <c r="A18" s="24" t="s">
        <v>187</v>
      </c>
      <c r="B18" s="15" t="s">
        <v>163</v>
      </c>
      <c r="C18" s="11" t="s">
        <v>195</v>
      </c>
      <c r="D18" s="11" t="s">
        <v>194</v>
      </c>
      <c r="E18" s="15" t="s">
        <v>25</v>
      </c>
      <c r="F18" s="32">
        <v>507</v>
      </c>
      <c r="G18" s="33">
        <v>1317</v>
      </c>
      <c r="H18" s="12">
        <v>3951</v>
      </c>
      <c r="I18" s="13">
        <v>15803</v>
      </c>
      <c r="J18" s="13">
        <f t="shared" si="4"/>
        <v>527</v>
      </c>
      <c r="K18" s="13">
        <f t="shared" si="1"/>
        <v>1368</v>
      </c>
      <c r="L18" s="13">
        <f t="shared" si="2"/>
        <v>4102</v>
      </c>
      <c r="M18" s="13">
        <f t="shared" si="3"/>
        <v>16404</v>
      </c>
      <c r="N18" s="11" t="s">
        <v>179</v>
      </c>
      <c r="O18" s="11" t="s">
        <v>35</v>
      </c>
    </row>
    <row r="19" spans="1:15" ht="76.5" x14ac:dyDescent="0.25">
      <c r="A19" s="24" t="s">
        <v>188</v>
      </c>
      <c r="B19" s="15" t="s">
        <v>164</v>
      </c>
      <c r="C19" s="11" t="s">
        <v>195</v>
      </c>
      <c r="D19" s="11" t="s">
        <v>194</v>
      </c>
      <c r="E19" s="15" t="s">
        <v>25</v>
      </c>
      <c r="F19" s="32">
        <v>507</v>
      </c>
      <c r="G19" s="33">
        <v>1459</v>
      </c>
      <c r="H19" s="12">
        <v>4377</v>
      </c>
      <c r="I19" s="13">
        <v>17505</v>
      </c>
      <c r="J19" s="13">
        <f t="shared" si="4"/>
        <v>527</v>
      </c>
      <c r="K19" s="13">
        <f t="shared" si="1"/>
        <v>1515</v>
      </c>
      <c r="L19" s="13">
        <f t="shared" si="2"/>
        <v>4544</v>
      </c>
      <c r="M19" s="13">
        <f t="shared" si="3"/>
        <v>18171</v>
      </c>
      <c r="N19" s="11" t="s">
        <v>180</v>
      </c>
      <c r="O19" s="11" t="s">
        <v>35</v>
      </c>
    </row>
    <row r="20" spans="1:15" ht="76.5" x14ac:dyDescent="0.25">
      <c r="A20" s="24" t="s">
        <v>189</v>
      </c>
      <c r="B20" s="15" t="s">
        <v>165</v>
      </c>
      <c r="C20" s="11" t="s">
        <v>195</v>
      </c>
      <c r="D20" s="11" t="s">
        <v>194</v>
      </c>
      <c r="E20" s="15" t="s">
        <v>25</v>
      </c>
      <c r="F20" s="32">
        <v>507</v>
      </c>
      <c r="G20" s="33">
        <v>1672</v>
      </c>
      <c r="H20" s="12">
        <v>5015</v>
      </c>
      <c r="I20" s="13">
        <v>20058</v>
      </c>
      <c r="J20" s="13">
        <f t="shared" si="4"/>
        <v>527</v>
      </c>
      <c r="K20" s="13">
        <f t="shared" si="1"/>
        <v>1736</v>
      </c>
      <c r="L20" s="13">
        <f t="shared" si="2"/>
        <v>5206</v>
      </c>
      <c r="M20" s="13">
        <f t="shared" si="3"/>
        <v>20821</v>
      </c>
      <c r="N20" s="11" t="s">
        <v>181</v>
      </c>
      <c r="O20" s="11" t="s">
        <v>35</v>
      </c>
    </row>
    <row r="21" spans="1:15" ht="76.5" x14ac:dyDescent="0.25">
      <c r="A21" s="24" t="s">
        <v>190</v>
      </c>
      <c r="B21" s="15" t="s">
        <v>166</v>
      </c>
      <c r="C21" s="11" t="s">
        <v>195</v>
      </c>
      <c r="D21" s="11" t="s">
        <v>194</v>
      </c>
      <c r="E21" s="15" t="s">
        <v>25</v>
      </c>
      <c r="F21" s="32">
        <v>507</v>
      </c>
      <c r="G21" s="33">
        <v>1945</v>
      </c>
      <c r="H21" s="12">
        <v>5835</v>
      </c>
      <c r="I21" s="13">
        <v>23340</v>
      </c>
      <c r="J21" s="13">
        <f t="shared" si="4"/>
        <v>527</v>
      </c>
      <c r="K21" s="13">
        <f t="shared" si="1"/>
        <v>2019</v>
      </c>
      <c r="L21" s="13">
        <f t="shared" si="2"/>
        <v>6057</v>
      </c>
      <c r="M21" s="13">
        <f t="shared" si="3"/>
        <v>24227</v>
      </c>
      <c r="N21" s="11" t="s">
        <v>182</v>
      </c>
      <c r="O21" s="11" t="s">
        <v>35</v>
      </c>
    </row>
    <row r="22" spans="1:15" ht="76.5" x14ac:dyDescent="0.25">
      <c r="A22" s="24" t="s">
        <v>191</v>
      </c>
      <c r="B22" s="15" t="s">
        <v>167</v>
      </c>
      <c r="C22" s="11" t="s">
        <v>195</v>
      </c>
      <c r="D22" s="11" t="s">
        <v>194</v>
      </c>
      <c r="E22" s="15" t="s">
        <v>25</v>
      </c>
      <c r="F22" s="32">
        <v>507</v>
      </c>
      <c r="G22" s="33">
        <v>2189</v>
      </c>
      <c r="H22" s="12">
        <v>6565</v>
      </c>
      <c r="I22" s="13">
        <v>26257</v>
      </c>
      <c r="J22" s="13">
        <f t="shared" si="4"/>
        <v>527</v>
      </c>
      <c r="K22" s="13">
        <f t="shared" si="1"/>
        <v>2273</v>
      </c>
      <c r="L22" s="13">
        <f t="shared" si="2"/>
        <v>6815</v>
      </c>
      <c r="M22" s="13">
        <f t="shared" si="3"/>
        <v>27255</v>
      </c>
      <c r="N22" s="11" t="s">
        <v>183</v>
      </c>
      <c r="O22" s="11" t="s">
        <v>35</v>
      </c>
    </row>
    <row r="23" spans="1:15" ht="76.5" x14ac:dyDescent="0.25">
      <c r="A23" s="24" t="s">
        <v>192</v>
      </c>
      <c r="B23" s="15" t="s">
        <v>168</v>
      </c>
      <c r="C23" s="11" t="s">
        <v>195</v>
      </c>
      <c r="D23" s="11" t="s">
        <v>194</v>
      </c>
      <c r="E23" s="15" t="s">
        <v>25</v>
      </c>
      <c r="F23" s="32">
        <v>507</v>
      </c>
      <c r="G23" s="33">
        <v>2432</v>
      </c>
      <c r="H23" s="12">
        <v>7294</v>
      </c>
      <c r="I23" s="13">
        <v>29175</v>
      </c>
      <c r="J23" s="13">
        <f t="shared" si="4"/>
        <v>527</v>
      </c>
      <c r="K23" s="13">
        <f t="shared" si="1"/>
        <v>2525</v>
      </c>
      <c r="L23" s="13">
        <f t="shared" si="2"/>
        <v>7572</v>
      </c>
      <c r="M23" s="13">
        <f t="shared" si="3"/>
        <v>30284</v>
      </c>
      <c r="N23" s="11" t="s">
        <v>184</v>
      </c>
      <c r="O23" s="11" t="s">
        <v>35</v>
      </c>
    </row>
  </sheetData>
  <pageMargins left="0.7" right="0.7" top="0.75" bottom="0.75" header="0.3" footer="0.3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7"/>
  <sheetViews>
    <sheetView zoomScale="70" zoomScaleNormal="70" workbookViewId="0">
      <pane ySplit="3" topLeftCell="A4" activePane="bottomLeft" state="frozen"/>
      <selection pane="bottomLeft" activeCell="D18" sqref="D18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2021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54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76.5" x14ac:dyDescent="0.25">
      <c r="A5" s="14" t="s">
        <v>218</v>
      </c>
      <c r="B5" s="15" t="s">
        <v>55</v>
      </c>
      <c r="C5" s="15" t="s">
        <v>56</v>
      </c>
      <c r="D5" s="15" t="s">
        <v>57</v>
      </c>
      <c r="E5" s="15" t="s">
        <v>25</v>
      </c>
      <c r="F5" s="39" t="s">
        <v>224</v>
      </c>
      <c r="G5" s="16">
        <v>203</v>
      </c>
      <c r="H5" s="16">
        <v>608</v>
      </c>
      <c r="I5" s="17">
        <v>2432</v>
      </c>
      <c r="J5" s="13" t="s">
        <v>224</v>
      </c>
      <c r="K5" s="13">
        <f>ROUNDUP(G5*$R$3,0)</f>
        <v>211</v>
      </c>
      <c r="L5" s="13">
        <f>ROUNDUP(H5*$R$3,0)</f>
        <v>632</v>
      </c>
      <c r="M5" s="13">
        <f>ROUNDUP(I5*$R$3,0)</f>
        <v>2525</v>
      </c>
      <c r="N5" s="15" t="s">
        <v>58</v>
      </c>
      <c r="O5" s="15" t="s">
        <v>59</v>
      </c>
    </row>
    <row r="6" spans="1:18" ht="63.75" x14ac:dyDescent="0.25">
      <c r="A6" s="14" t="s">
        <v>226</v>
      </c>
      <c r="B6" s="15" t="s">
        <v>229</v>
      </c>
      <c r="C6" s="15" t="s">
        <v>231</v>
      </c>
      <c r="D6" s="15" t="s">
        <v>230</v>
      </c>
      <c r="E6" s="15" t="s">
        <v>25</v>
      </c>
      <c r="F6" s="39">
        <v>750</v>
      </c>
      <c r="G6" s="16">
        <v>75</v>
      </c>
      <c r="H6" s="16">
        <v>225</v>
      </c>
      <c r="I6" s="17">
        <v>900</v>
      </c>
      <c r="J6" s="13">
        <v>750</v>
      </c>
      <c r="K6" s="13">
        <v>75</v>
      </c>
      <c r="L6" s="13">
        <f>K6*3</f>
        <v>225</v>
      </c>
      <c r="M6" s="13">
        <f>K6*12</f>
        <v>900</v>
      </c>
      <c r="N6" s="15" t="s">
        <v>236</v>
      </c>
      <c r="O6" s="19" t="s">
        <v>221</v>
      </c>
    </row>
    <row r="7" spans="1:18" ht="63.75" x14ac:dyDescent="0.25">
      <c r="A7" s="14" t="s">
        <v>227</v>
      </c>
      <c r="B7" s="15" t="s">
        <v>229</v>
      </c>
      <c r="C7" s="15" t="s">
        <v>232</v>
      </c>
      <c r="D7" s="15" t="s">
        <v>230</v>
      </c>
      <c r="E7" s="15" t="s">
        <v>25</v>
      </c>
      <c r="F7" s="39">
        <v>750</v>
      </c>
      <c r="G7" s="16">
        <v>195</v>
      </c>
      <c r="H7" s="16">
        <v>585</v>
      </c>
      <c r="I7" s="17">
        <v>2340</v>
      </c>
      <c r="J7" s="13">
        <v>750</v>
      </c>
      <c r="K7" s="13">
        <v>195</v>
      </c>
      <c r="L7" s="13">
        <f t="shared" ref="L7:L8" si="0">K7*3</f>
        <v>585</v>
      </c>
      <c r="M7" s="13">
        <f t="shared" ref="M7:M8" si="1">K7*12</f>
        <v>2340</v>
      </c>
      <c r="N7" s="15" t="s">
        <v>235</v>
      </c>
      <c r="O7" s="19" t="s">
        <v>221</v>
      </c>
    </row>
    <row r="8" spans="1:18" s="44" customFormat="1" ht="75.75" customHeight="1" x14ac:dyDescent="0.25">
      <c r="A8" s="18" t="s">
        <v>228</v>
      </c>
      <c r="B8" s="15" t="s">
        <v>229</v>
      </c>
      <c r="C8" s="15" t="s">
        <v>233</v>
      </c>
      <c r="D8" s="15" t="s">
        <v>230</v>
      </c>
      <c r="E8" s="19" t="s">
        <v>25</v>
      </c>
      <c r="F8" s="42">
        <v>750</v>
      </c>
      <c r="G8" s="43">
        <v>515</v>
      </c>
      <c r="H8" s="16">
        <v>1545</v>
      </c>
      <c r="I8" s="17">
        <v>6180</v>
      </c>
      <c r="J8" s="17">
        <v>750</v>
      </c>
      <c r="K8" s="13">
        <v>515</v>
      </c>
      <c r="L8" s="13">
        <f t="shared" si="0"/>
        <v>1545</v>
      </c>
      <c r="M8" s="13">
        <f t="shared" si="1"/>
        <v>6180</v>
      </c>
      <c r="N8" s="19" t="s">
        <v>234</v>
      </c>
      <c r="O8" s="19" t="s">
        <v>221</v>
      </c>
    </row>
    <row r="9" spans="1:18" s="44" customFormat="1" ht="75.75" customHeight="1" x14ac:dyDescent="0.25">
      <c r="A9" s="18" t="s">
        <v>222</v>
      </c>
      <c r="B9" s="19" t="s">
        <v>237</v>
      </c>
      <c r="C9" s="19" t="s">
        <v>237</v>
      </c>
      <c r="D9" s="19" t="s">
        <v>238</v>
      </c>
      <c r="E9" s="19" t="s">
        <v>239</v>
      </c>
      <c r="F9" s="42">
        <v>100</v>
      </c>
      <c r="G9" s="43">
        <v>0</v>
      </c>
      <c r="H9" s="16">
        <v>0</v>
      </c>
      <c r="I9" s="17">
        <v>0</v>
      </c>
      <c r="J9" s="17">
        <v>100</v>
      </c>
      <c r="K9" s="17">
        <v>0</v>
      </c>
      <c r="L9" s="17">
        <v>0</v>
      </c>
      <c r="M9" s="17">
        <v>0</v>
      </c>
      <c r="N9" s="19"/>
      <c r="O9" s="19"/>
    </row>
    <row r="10" spans="1:18" ht="25.5" x14ac:dyDescent="0.25">
      <c r="A10" s="14" t="s">
        <v>60</v>
      </c>
      <c r="B10" s="15" t="s">
        <v>61</v>
      </c>
      <c r="C10" s="15" t="s">
        <v>62</v>
      </c>
      <c r="D10" s="15"/>
      <c r="E10" s="15" t="s">
        <v>25</v>
      </c>
      <c r="F10" s="16" t="s">
        <v>17</v>
      </c>
      <c r="G10" s="16">
        <v>13</v>
      </c>
      <c r="H10" s="16">
        <v>37</v>
      </c>
      <c r="I10" s="17">
        <v>146</v>
      </c>
      <c r="J10" s="13" t="s">
        <v>17</v>
      </c>
      <c r="K10" s="13">
        <f t="shared" ref="K10:M16" si="2">ROUNDUP(G10*$R$3,0)</f>
        <v>14</v>
      </c>
      <c r="L10" s="13">
        <f t="shared" si="2"/>
        <v>39</v>
      </c>
      <c r="M10" s="13">
        <f t="shared" si="2"/>
        <v>152</v>
      </c>
      <c r="N10" s="15" t="s">
        <v>63</v>
      </c>
      <c r="O10" s="15" t="s">
        <v>64</v>
      </c>
    </row>
    <row r="11" spans="1:18" ht="38.25" x14ac:dyDescent="0.25">
      <c r="A11" s="14" t="s">
        <v>65</v>
      </c>
      <c r="B11" s="15" t="s">
        <v>66</v>
      </c>
      <c r="C11" s="15" t="s">
        <v>67</v>
      </c>
      <c r="D11" s="15" t="s">
        <v>68</v>
      </c>
      <c r="E11" s="15" t="s">
        <v>25</v>
      </c>
      <c r="F11" s="16" t="s">
        <v>17</v>
      </c>
      <c r="G11" s="16">
        <v>13</v>
      </c>
      <c r="H11" s="16">
        <v>37</v>
      </c>
      <c r="I11" s="17">
        <v>146</v>
      </c>
      <c r="J11" s="13" t="s">
        <v>17</v>
      </c>
      <c r="K11" s="13">
        <f t="shared" si="2"/>
        <v>14</v>
      </c>
      <c r="L11" s="13">
        <f t="shared" si="2"/>
        <v>39</v>
      </c>
      <c r="M11" s="13">
        <f t="shared" si="2"/>
        <v>152</v>
      </c>
      <c r="N11" s="15" t="s">
        <v>63</v>
      </c>
      <c r="O11" s="15" t="s">
        <v>69</v>
      </c>
    </row>
    <row r="12" spans="1:18" ht="38.25" x14ac:dyDescent="0.25">
      <c r="A12" s="18" t="s">
        <v>70</v>
      </c>
      <c r="B12" s="19" t="s">
        <v>71</v>
      </c>
      <c r="C12" s="19" t="s">
        <v>72</v>
      </c>
      <c r="D12" s="19" t="s">
        <v>73</v>
      </c>
      <c r="E12" s="19" t="s">
        <v>74</v>
      </c>
      <c r="F12" s="43" t="s">
        <v>17</v>
      </c>
      <c r="G12" s="21">
        <v>8</v>
      </c>
      <c r="H12" s="43">
        <v>23</v>
      </c>
      <c r="I12" s="43">
        <v>92</v>
      </c>
      <c r="J12" s="13" t="s">
        <v>17</v>
      </c>
      <c r="K12" s="13">
        <f t="shared" si="2"/>
        <v>9</v>
      </c>
      <c r="L12" s="13">
        <f t="shared" si="2"/>
        <v>24</v>
      </c>
      <c r="M12" s="13">
        <f t="shared" si="2"/>
        <v>96</v>
      </c>
      <c r="N12" s="15" t="s">
        <v>19</v>
      </c>
      <c r="O12" s="15"/>
    </row>
    <row r="13" spans="1:18" ht="25.5" x14ac:dyDescent="0.25">
      <c r="A13" s="18" t="s">
        <v>75</v>
      </c>
      <c r="B13" s="19" t="s">
        <v>76</v>
      </c>
      <c r="C13" s="19" t="s">
        <v>76</v>
      </c>
      <c r="D13" s="19"/>
      <c r="E13" s="19" t="s">
        <v>77</v>
      </c>
      <c r="F13" s="43" t="s">
        <v>17</v>
      </c>
      <c r="G13" s="43">
        <v>46</v>
      </c>
      <c r="H13" s="43">
        <v>137</v>
      </c>
      <c r="I13" s="43">
        <v>548</v>
      </c>
      <c r="J13" s="13" t="s">
        <v>17</v>
      </c>
      <c r="K13" s="13">
        <f t="shared" si="2"/>
        <v>48</v>
      </c>
      <c r="L13" s="13">
        <f t="shared" si="2"/>
        <v>143</v>
      </c>
      <c r="M13" s="13">
        <f t="shared" si="2"/>
        <v>569</v>
      </c>
      <c r="N13" s="15" t="s">
        <v>78</v>
      </c>
      <c r="O13" s="15"/>
    </row>
    <row r="14" spans="1:18" ht="25.5" x14ac:dyDescent="0.25">
      <c r="A14" s="37" t="s">
        <v>79</v>
      </c>
      <c r="B14" s="19" t="s">
        <v>80</v>
      </c>
      <c r="C14" s="40"/>
      <c r="D14" s="19" t="s">
        <v>81</v>
      </c>
      <c r="E14" s="19" t="s">
        <v>16</v>
      </c>
      <c r="F14" s="45" t="s">
        <v>17</v>
      </c>
      <c r="G14" s="46">
        <v>279</v>
      </c>
      <c r="H14" s="43">
        <v>836</v>
      </c>
      <c r="I14" s="46">
        <v>3343</v>
      </c>
      <c r="J14" s="13" t="s">
        <v>17</v>
      </c>
      <c r="K14" s="13">
        <f t="shared" si="2"/>
        <v>290</v>
      </c>
      <c r="L14" s="13">
        <f t="shared" si="2"/>
        <v>868</v>
      </c>
      <c r="M14" s="13">
        <f t="shared" si="2"/>
        <v>3471</v>
      </c>
      <c r="N14" s="40"/>
      <c r="O14" s="15" t="s">
        <v>82</v>
      </c>
    </row>
    <row r="15" spans="1:18" ht="25.5" x14ac:dyDescent="0.25">
      <c r="A15" s="37" t="s">
        <v>79</v>
      </c>
      <c r="B15" s="19" t="s">
        <v>83</v>
      </c>
      <c r="C15" s="40"/>
      <c r="D15" s="19" t="s">
        <v>81</v>
      </c>
      <c r="E15" s="19" t="s">
        <v>16</v>
      </c>
      <c r="F15" s="45" t="s">
        <v>17</v>
      </c>
      <c r="G15" s="46">
        <v>170</v>
      </c>
      <c r="H15" s="46">
        <v>254</v>
      </c>
      <c r="I15" s="46">
        <v>2026</v>
      </c>
      <c r="J15" s="13" t="s">
        <v>17</v>
      </c>
      <c r="K15" s="13">
        <f t="shared" si="2"/>
        <v>177</v>
      </c>
      <c r="L15" s="13">
        <f t="shared" si="2"/>
        <v>264</v>
      </c>
      <c r="M15" s="13">
        <f t="shared" si="2"/>
        <v>2103</v>
      </c>
      <c r="N15" s="40"/>
      <c r="O15" s="15" t="s">
        <v>82</v>
      </c>
    </row>
    <row r="16" spans="1:18" x14ac:dyDescent="0.25">
      <c r="A16" s="18" t="s">
        <v>84</v>
      </c>
      <c r="B16" s="19" t="s">
        <v>85</v>
      </c>
      <c r="C16" s="40"/>
      <c r="D16" s="19" t="s">
        <v>81</v>
      </c>
      <c r="E16" s="40" t="s">
        <v>16</v>
      </c>
      <c r="F16" s="45" t="s">
        <v>17</v>
      </c>
      <c r="G16" s="46">
        <v>102</v>
      </c>
      <c r="H16" s="43">
        <v>304</v>
      </c>
      <c r="I16" s="43">
        <v>1216</v>
      </c>
      <c r="J16" s="13" t="s">
        <v>17</v>
      </c>
      <c r="K16" s="13">
        <f t="shared" si="2"/>
        <v>106</v>
      </c>
      <c r="L16" s="13">
        <f t="shared" si="2"/>
        <v>316</v>
      </c>
      <c r="M16" s="13">
        <f t="shared" si="2"/>
        <v>1263</v>
      </c>
      <c r="N16" s="15"/>
      <c r="O16" s="15"/>
    </row>
    <row r="17" spans="1:15" x14ac:dyDescent="0.25">
      <c r="A17" s="18" t="s">
        <v>84</v>
      </c>
      <c r="B17" s="19" t="s">
        <v>243</v>
      </c>
      <c r="C17" s="40"/>
      <c r="D17" s="19" t="s">
        <v>81</v>
      </c>
      <c r="E17" s="40" t="s">
        <v>16</v>
      </c>
      <c r="F17" s="45" t="s">
        <v>17</v>
      </c>
      <c r="G17" s="46">
        <v>80</v>
      </c>
      <c r="H17" s="43">
        <v>240</v>
      </c>
      <c r="I17" s="43">
        <v>960</v>
      </c>
      <c r="J17" s="13" t="s">
        <v>17</v>
      </c>
      <c r="K17" s="13">
        <f t="shared" ref="K17" si="3">ROUNDUP(G17*$R$3,0)</f>
        <v>84</v>
      </c>
      <c r="L17" s="13">
        <f t="shared" ref="L17" si="4">ROUNDUP(H17*$R$3,0)</f>
        <v>250</v>
      </c>
      <c r="M17" s="13">
        <f t="shared" ref="M17" si="5">ROUNDUP(I17*$R$3,0)</f>
        <v>997</v>
      </c>
      <c r="N17" s="15"/>
      <c r="O17" s="15"/>
    </row>
  </sheetData>
  <pageMargins left="0.7" right="0.7" top="0.75" bottom="0.75" header="0.3" footer="0.3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8"/>
  <sheetViews>
    <sheetView zoomScale="70" zoomScaleNormal="70" workbookViewId="0">
      <pane ySplit="3" topLeftCell="A4" activePane="bottomLeft" state="frozen"/>
      <selection pane="bottomLeft" activeCell="Q5" sqref="Q5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2021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86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114.75" x14ac:dyDescent="0.25">
      <c r="A5" s="10" t="s">
        <v>87</v>
      </c>
      <c r="B5" s="11" t="s">
        <v>88</v>
      </c>
      <c r="C5" s="11" t="s">
        <v>89</v>
      </c>
      <c r="D5" s="11" t="s">
        <v>90</v>
      </c>
      <c r="E5" s="11"/>
      <c r="F5" s="12">
        <v>250</v>
      </c>
      <c r="G5" s="13">
        <v>50</v>
      </c>
      <c r="H5" s="13">
        <f>G5*3</f>
        <v>150</v>
      </c>
      <c r="I5" s="13">
        <f>G5*12</f>
        <v>600</v>
      </c>
      <c r="J5" s="13">
        <f>ROUNDUP(F5*$R$3,0)</f>
        <v>260</v>
      </c>
      <c r="K5" s="13">
        <f>ROUNDUP(G5*$R$3,0)</f>
        <v>52</v>
      </c>
      <c r="L5" s="13">
        <f>ROUNDUP(H5*$R$3,0)</f>
        <v>156</v>
      </c>
      <c r="M5" s="13">
        <f>ROUNDUP(I5*$R$3,0)</f>
        <v>623</v>
      </c>
      <c r="N5" s="11"/>
      <c r="O5" s="15" t="s">
        <v>91</v>
      </c>
    </row>
    <row r="6" spans="1:18" ht="114.75" x14ac:dyDescent="0.25">
      <c r="A6" s="14" t="s">
        <v>87</v>
      </c>
      <c r="B6" s="15" t="s">
        <v>92</v>
      </c>
      <c r="C6" s="11" t="s">
        <v>89</v>
      </c>
      <c r="D6" s="11" t="s">
        <v>90</v>
      </c>
      <c r="E6" s="15"/>
      <c r="F6" s="16" t="s">
        <v>17</v>
      </c>
      <c r="G6" s="17">
        <v>200</v>
      </c>
      <c r="H6" s="17">
        <f t="shared" ref="H6:H8" si="0">G6*3</f>
        <v>600</v>
      </c>
      <c r="I6" s="17">
        <f t="shared" ref="I6:I8" si="1">G6*12</f>
        <v>2400</v>
      </c>
      <c r="J6" s="13" t="s">
        <v>17</v>
      </c>
      <c r="K6" s="13">
        <f t="shared" ref="K6:K8" si="2">ROUNDUP(G6*$R$3,0)</f>
        <v>208</v>
      </c>
      <c r="L6" s="13">
        <f t="shared" ref="L6:L8" si="3">ROUNDUP(H6*$R$3,0)</f>
        <v>623</v>
      </c>
      <c r="M6" s="13">
        <f t="shared" ref="M6:M8" si="4">ROUNDUP(I6*$R$3,0)</f>
        <v>2492</v>
      </c>
      <c r="N6" s="15" t="s">
        <v>93</v>
      </c>
      <c r="O6" s="15" t="s">
        <v>91</v>
      </c>
    </row>
    <row r="7" spans="1:18" ht="114.75" x14ac:dyDescent="0.25">
      <c r="A7" s="14" t="s">
        <v>87</v>
      </c>
      <c r="B7" s="15" t="s">
        <v>94</v>
      </c>
      <c r="C7" s="11" t="s">
        <v>89</v>
      </c>
      <c r="D7" s="11" t="s">
        <v>90</v>
      </c>
      <c r="E7" s="15"/>
      <c r="F7" s="16" t="s">
        <v>17</v>
      </c>
      <c r="G7" s="17">
        <v>350</v>
      </c>
      <c r="H7" s="17">
        <f t="shared" si="0"/>
        <v>1050</v>
      </c>
      <c r="I7" s="17">
        <f t="shared" si="1"/>
        <v>4200</v>
      </c>
      <c r="J7" s="13" t="s">
        <v>17</v>
      </c>
      <c r="K7" s="13">
        <f t="shared" si="2"/>
        <v>364</v>
      </c>
      <c r="L7" s="13">
        <f t="shared" si="3"/>
        <v>1090</v>
      </c>
      <c r="M7" s="13">
        <f t="shared" si="4"/>
        <v>4360</v>
      </c>
      <c r="N7" s="15" t="s">
        <v>93</v>
      </c>
      <c r="O7" s="15" t="s">
        <v>91</v>
      </c>
    </row>
    <row r="8" spans="1:18" ht="114.75" x14ac:dyDescent="0.25">
      <c r="A8" s="14" t="s">
        <v>87</v>
      </c>
      <c r="B8" s="15" t="s">
        <v>95</v>
      </c>
      <c r="C8" s="11" t="s">
        <v>89</v>
      </c>
      <c r="D8" s="11" t="s">
        <v>90</v>
      </c>
      <c r="E8" s="15"/>
      <c r="F8" s="16" t="s">
        <v>17</v>
      </c>
      <c r="G8" s="17">
        <v>600</v>
      </c>
      <c r="H8" s="17">
        <f t="shared" si="0"/>
        <v>1800</v>
      </c>
      <c r="I8" s="17">
        <f t="shared" si="1"/>
        <v>7200</v>
      </c>
      <c r="J8" s="17" t="s">
        <v>17</v>
      </c>
      <c r="K8" s="13">
        <f t="shared" si="2"/>
        <v>623</v>
      </c>
      <c r="L8" s="13">
        <f t="shared" si="3"/>
        <v>1869</v>
      </c>
      <c r="M8" s="13">
        <f t="shared" si="4"/>
        <v>7474</v>
      </c>
      <c r="N8" s="15" t="s">
        <v>93</v>
      </c>
      <c r="O8" s="15" t="s">
        <v>91</v>
      </c>
    </row>
  </sheetData>
  <pageMargins left="0.7" right="0.7" top="0.75" bottom="0.75" header="0.3" footer="0.3"/>
  <pageSetup paperSize="9" scale="2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"/>
  <sheetViews>
    <sheetView zoomScale="70" zoomScaleNormal="70" workbookViewId="0">
      <pane ySplit="3" topLeftCell="A4" activePane="bottomLeft" state="frozen"/>
      <selection pane="bottomLeft" activeCell="M18" sqref="M18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2020</v>
      </c>
      <c r="G2" s="58">
        <v>2020</v>
      </c>
      <c r="H2" s="58">
        <v>2020</v>
      </c>
      <c r="I2" s="58">
        <v>2020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96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63.75" x14ac:dyDescent="0.25">
      <c r="A5" s="10" t="s">
        <v>96</v>
      </c>
      <c r="B5" s="11" t="s">
        <v>240</v>
      </c>
      <c r="C5" s="11" t="s">
        <v>97</v>
      </c>
      <c r="D5" s="11" t="s">
        <v>98</v>
      </c>
      <c r="E5" s="11"/>
      <c r="F5" s="12" t="s">
        <v>99</v>
      </c>
      <c r="G5" s="13">
        <v>0</v>
      </c>
      <c r="H5" s="13">
        <v>0</v>
      </c>
      <c r="I5" s="13">
        <v>0</v>
      </c>
      <c r="J5" s="62" t="s">
        <v>17</v>
      </c>
      <c r="K5" s="13" t="s">
        <v>17</v>
      </c>
      <c r="L5" s="13" t="s">
        <v>17</v>
      </c>
      <c r="M5" s="13" t="s">
        <v>17</v>
      </c>
      <c r="N5" s="11" t="s">
        <v>97</v>
      </c>
      <c r="O5" s="11" t="s">
        <v>242</v>
      </c>
    </row>
    <row r="6" spans="1:18" ht="63.75" x14ac:dyDescent="0.25">
      <c r="A6" s="14" t="s">
        <v>96</v>
      </c>
      <c r="B6" s="15" t="s">
        <v>241</v>
      </c>
      <c r="C6" s="15" t="s">
        <v>100</v>
      </c>
      <c r="D6" s="11" t="s">
        <v>98</v>
      </c>
      <c r="E6" s="15"/>
      <c r="F6" s="16" t="s">
        <v>17</v>
      </c>
      <c r="G6" s="13">
        <v>0</v>
      </c>
      <c r="H6" s="13">
        <v>0</v>
      </c>
      <c r="I6" s="13">
        <v>0</v>
      </c>
      <c r="J6" s="13" t="s">
        <v>17</v>
      </c>
      <c r="K6" s="13" t="s">
        <v>17</v>
      </c>
      <c r="L6" s="13" t="s">
        <v>17</v>
      </c>
      <c r="M6" s="13" t="s">
        <v>17</v>
      </c>
      <c r="N6" s="15" t="s">
        <v>100</v>
      </c>
      <c r="O6" s="11" t="s">
        <v>242</v>
      </c>
    </row>
  </sheetData>
  <pageMargins left="0.7" right="0.7" top="0.75" bottom="0.75" header="0.3" footer="0.3"/>
  <pageSetup paperSize="9" scale="2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43958FFD631479A92C94BC0563665" ma:contentTypeVersion="13" ma:contentTypeDescription="Create a new document." ma:contentTypeScope="" ma:versionID="6fcff193baf5a6883429c69a9ac922ed">
  <xsd:schema xmlns:xsd="http://www.w3.org/2001/XMLSchema" xmlns:xs="http://www.w3.org/2001/XMLSchema" xmlns:p="http://schemas.microsoft.com/office/2006/metadata/properties" xmlns:ns3="fd87772a-b08e-401e-8860-ff385a13d1f5" xmlns:ns4="49293e2d-d285-4cf2-a5a6-bffa24f6ac16" targetNamespace="http://schemas.microsoft.com/office/2006/metadata/properties" ma:root="true" ma:fieldsID="b31784582ee03260862dc1ec7d2c3b91" ns3:_="" ns4:_="">
    <xsd:import namespace="fd87772a-b08e-401e-8860-ff385a13d1f5"/>
    <xsd:import namespace="49293e2d-d285-4cf2-a5a6-bffa24f6ac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7772a-b08e-401e-8860-ff385a13d1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93e2d-d285-4cf2-a5a6-bffa24f6a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F66EE-C8CD-4D0A-A9B4-8981F28EA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87772a-b08e-401e-8860-ff385a13d1f5"/>
    <ds:schemaRef ds:uri="49293e2d-d285-4cf2-a5a6-bffa24f6a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30811-2641-4942-8738-E1685C058A15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fd87772a-b08e-401e-8860-ff385a13d1f5"/>
    <ds:schemaRef ds:uri="http://schemas.microsoft.com/office/infopath/2007/PartnerControls"/>
    <ds:schemaRef ds:uri="http://purl.org/dc/dcmitype/"/>
    <ds:schemaRef ds:uri="49293e2d-d285-4cf2-a5a6-bffa24f6ac1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A84422-508B-4E9C-85E4-26EA8403B7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Voice</vt:lpstr>
      <vt:lpstr>Internet Access</vt:lpstr>
      <vt:lpstr>Information Services</vt:lpstr>
      <vt:lpstr>Equipment CoLocation</vt:lpstr>
      <vt:lpstr>Professional Services</vt:lpstr>
    </vt:vector>
  </TitlesOfParts>
  <Company>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Duncan</dc:creator>
  <cp:lastModifiedBy>Steven Marshall</cp:lastModifiedBy>
  <cp:lastPrinted>2021-02-23T15:06:20Z</cp:lastPrinted>
  <dcterms:created xsi:type="dcterms:W3CDTF">2018-10-30T17:38:56Z</dcterms:created>
  <dcterms:modified xsi:type="dcterms:W3CDTF">2021-12-02T12:17:53Z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0x010100C7843958FFD631479A92C94BC0563665</vt:lpwstr>
  </property>
</Properties>
</file>